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VERS2" sheetId="1" r:id="rId1"/>
  </sheets>
  <definedNames>
    <definedName name="_xlnm._FilterDatabase" localSheetId="0" hidden="1">'VERS2'!$B$19:$L$267</definedName>
    <definedName name="_xlnm.Print_Area" localSheetId="0">'VERS2'!$B$1:$L$274</definedName>
    <definedName name="_xlnm.Print_Titles" localSheetId="0">'VERS2'!$19:$19</definedName>
  </definedNames>
  <calcPr fullCalcOnLoad="1"/>
</workbook>
</file>

<file path=xl/sharedStrings.xml><?xml version="1.0" encoding="utf-8"?>
<sst xmlns="http://schemas.openxmlformats.org/spreadsheetml/2006/main" count="1950" uniqueCount="363">
  <si>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</si>
  <si>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A. INFORMACIÓN GENERAL DE LA ENTIDAD</t>
  </si>
  <si>
    <t>Nombre</t>
  </si>
  <si>
    <t>ARCHIVO GENERAL DE LA NACIÓN JORGE PALACIOS PRECIADO</t>
  </si>
  <si>
    <t>Dirección</t>
  </si>
  <si>
    <t>Cra. 6a. No. 6 - 91</t>
  </si>
  <si>
    <t>Teléfono</t>
  </si>
  <si>
    <t>Página web</t>
  </si>
  <si>
    <t>www.archivogeneral.gov.co</t>
  </si>
  <si>
    <t>Misión y visión</t>
  </si>
  <si>
    <t>Perspectiva estratégica</t>
  </si>
  <si>
    <t>Información de contacto</t>
  </si>
  <si>
    <t>Valor total del PAA</t>
  </si>
  <si>
    <t>Límite de contratación menor cuantía</t>
  </si>
  <si>
    <t>Límite de contratación mínima cuantía</t>
  </si>
  <si>
    <t>Fecha de última actualización del PAA</t>
  </si>
  <si>
    <t>Maria Clemencia Maldonado Sanin
Secretaría General
Tel: 3282888 ext. 205
maria.clemencia@archivogeneral.gov.co</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</si>
  <si>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</si>
  <si>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</si>
  <si>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</si>
  <si>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</si>
  <si>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</si>
  <si>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</si>
  <si>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</si>
  <si>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</si>
  <si>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</si>
  <si>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</si>
  <si>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Códigos UNSPSC</t>
  </si>
  <si>
    <t>Cumplir con las actividades asignadas en custodia, conservación y consulta de la información</t>
  </si>
  <si>
    <t>4 MESES</t>
  </si>
  <si>
    <t>Contrato de prestación de servicios persona natural</t>
  </si>
  <si>
    <t>NO</t>
  </si>
  <si>
    <t>5 MESES</t>
  </si>
  <si>
    <t>11 MESES</t>
  </si>
  <si>
    <t>Elaboración de compilaciones, guías pedagógicas e instructivos sobre archivos de grupos étnicos, archivos de derechos humanos y archivos audiovisuales, sonoros y fotográficos y ley de transparencia.</t>
  </si>
  <si>
    <t>Implementación de Política relacionada con la protección de Archivos de Derechos Humanos</t>
  </si>
  <si>
    <t>10 MESES</t>
  </si>
  <si>
    <t>Implementación del política relacionada con Archivos de Derechos Humanos, capacitaciones regionales.</t>
  </si>
  <si>
    <t>Implementación del política relacionada con Archivos de Derechos Humanos, visitas a entidades, recolección de información.</t>
  </si>
  <si>
    <t>Recopilación de bases de datos sobre Grupos Étnicos y alimentación de micrositios.</t>
  </si>
  <si>
    <t>Seguimiento a 6 comunidades de grupos étnicos identificados en la creación, conformación y protección de sus archivos.</t>
  </si>
  <si>
    <t>Análisis de datos, elaboración de reportes estadísticos que faciliten el desarrollo de las actividades del Observatorio.</t>
  </si>
  <si>
    <t>Jorge William Triana Torres
Coordinador del Grupo de Articulación y Desarrollo del SNA
Tel. 3282888 Ext: 278
jorge.triana@archivogeneral.gov.co</t>
  </si>
  <si>
    <t>Apoyar las actividades y reuniones de los Comités Sectoriales del SNA.</t>
  </si>
  <si>
    <t>Apoyar las actividades y reuniones de los Comités Técnicos del SNA, así como la actualización de la página web en las actividades relacionadas con los comités del SNA.</t>
  </si>
  <si>
    <t>Apoyo al AGN, en la divulgación, difusión y cubrimiento en medios de actividades relacionadas con el Plan de Acción 2016 de la Subdirección del Sistema Nacional de Archivos.</t>
  </si>
  <si>
    <t>Desarrollo del Programa de Capacitación Archivística Regional y la Estrategia de Articulación de los CTA del Grupo de Articulación del SNA.</t>
  </si>
  <si>
    <t xml:space="preserve">Formular y ejecutar 14 eventos de capacitación por parrilla,  teniendo en cuenta los la Ley 1712 de 2014 - Transparencia y Acceso a la Información y los aspectos críticos evidenciados en los indicadores IGA y FURAG. (A razón de 528 horas).
</t>
  </si>
  <si>
    <t>Monitoreo, seguimiento y verificación del cumplimiento de las funciones de los Consejos Territoriales de Archivo - CTA.</t>
  </si>
  <si>
    <t>Preproducción y edición de piezas de difusión institucional para televisión del Archivo General de la Nación "La memoria de la nación", en desarrollo del Proyecto “Implantación del Sistema Nacional de Archivos”.</t>
  </si>
  <si>
    <t>Producción y edición de piezas de difusión institucional para televisión del Archivo General de la Nación "La memoria de la nación", en desarrollo del Proyecto “Implantación del Sistema Nacional de Archivos”.</t>
  </si>
  <si>
    <t>Realizar la trascripción, preparación y redacción de textos de eventos de capacitación, para edición y publicación, y administración y consolidación de bases de datos personales para difusión masiva de información.</t>
  </si>
  <si>
    <t>Seguimiento y ejecución de las actividades programadas en el Plan de Anual de Inversión PAI y de los contratos y convenios de la Subdirección del SNA y sus grupos.</t>
  </si>
  <si>
    <t>Damaris Sanchez Rubiano 
Coordinadora del Grupo de Articulación y Desarrollo del SNA
Tel. 3282888 Ext: 341
damaris.sanchez@archivogeneral.gov.co</t>
  </si>
  <si>
    <t>9 MESES</t>
  </si>
  <si>
    <t>9,5 MESES</t>
  </si>
  <si>
    <t>Apoyo en el seguimiento y cumplimiento institucional de la Ley de Transparencia.</t>
  </si>
  <si>
    <t>Jorge Eduardo Alzate 
Coordinador del Grupo de Documento Electrónico y Preservación Digital
Tel. 3282888 Ext: 303
jorge.alzate@archivogeneral.gov.co</t>
  </si>
  <si>
    <t>Desarrollo e implementación y puesta en marcha de un aplicativo Web para el registro, gestión del diagnostico integral de archivos y el análisis de información referente al RUSD .</t>
  </si>
  <si>
    <t>Acompañar  al Archivo General de la Nacional en la orientación, diseño, implementación, desarrollo y evaluación de estrategias planes, programas y proyectos; así como en la gestión de recursos y procesos.</t>
  </si>
  <si>
    <t>Yenny Marcela Gasca Muete 
Coordinadora del Grupo de Gestión de Proyectos Archivísticos
Tel. 3282888 Ext: 350
yenny.gasca@archivogeneral.gov.co</t>
  </si>
  <si>
    <t>Apoyar la ejecución de actividades de planes, programas y proyectos del área asignada.</t>
  </si>
  <si>
    <t xml:space="preserve">Apoyar y ejecutar actividades de planes, programas y proyectos del área asignada y hacer seguimiento a dichas actividades. </t>
  </si>
  <si>
    <t>Apoyo operativo de orden técnico administrativo para el desarrollo de planes, programas y proyectos.</t>
  </si>
  <si>
    <t xml:space="preserve">Auxiliar en actividades de búsqueda de documentos en físico para atención de consultas. </t>
  </si>
  <si>
    <t>Brindar asistencia profesional en la ejecución de actividades de planes, programas y proyectos del área asignada.</t>
  </si>
  <si>
    <t>Cumplir actividades asignadas de apoyo operativo en archivos reservados y generales</t>
  </si>
  <si>
    <t>Cumplir actividades asignadas de apoyo operativo en las distintas áreas, programas y proyectos.</t>
  </si>
  <si>
    <t xml:space="preserve">Prestar servicios profesionales en las actividades control de monitoreo de condiciones ambientales , conservación y </t>
  </si>
  <si>
    <t>Prestar su servicio profesional, en actividades administrativo y/o financiero de acuerdo con las actividades relacionadas proyectos por ventas de servicios.</t>
  </si>
  <si>
    <t>Prestar sus servicio profesional para labores de conservación documental.</t>
  </si>
  <si>
    <t xml:space="preserve">Prestar sus servicios como profesional Líder técnica para el proyecto de entidades en liquidación. </t>
  </si>
  <si>
    <t>Prestar sus servicios como profesional universitario para apoyar al Grupo de Proyectos Archivísticos en el desarrollo de actividades de clasificación, ordenación, descripción y digitación, requeridas para el cumplimiento de las obligaciones .</t>
  </si>
  <si>
    <t>Prestar sus servicios como técnico en el grupo de Gestión de Proyectos Archivísticos para apoyar operativamente en el desarrollo de planes, programas y proyectos.</t>
  </si>
  <si>
    <t>Prestar sus servicios como, Auxiliar para apoyar al Grupo de Proyectos Archivísticos en el desarrollo de actividades de clasificación, ordenación, descripción y digitación, requeridas para el cumplimiento de las obligaciones .</t>
  </si>
  <si>
    <t>Prestar sus servicios profesionales en el liderazgo de procesos de conservación.</t>
  </si>
  <si>
    <t>Apoyo  al Grupo de Gestión Humana, en las actividades tendientes a la expedición de certificaciones laborales de ex funcionarios del DAS y actividades de carácter administrativo que sean requeridas para la entrega oportuna de las solicitudes de los ciudadanos.</t>
  </si>
  <si>
    <t>Apoyo al Grupo de Gestión Humana en las actividades relacionadas con la emisión de bonos pensionales de ex funcionarios del DAS, que le sean asignados.</t>
  </si>
  <si>
    <t>Apoyo al Grupo de Gestión Humana, en el desarrollo de actividades administrativas y de búsqueda de información para emisión de bonos pensionales de exfuncionarios del DAS.</t>
  </si>
  <si>
    <t>Apoyo al Grupo de Gestión Humana, en el desarrollo de actividades en la emisión de bonos pensionales de exfuncionarios del DAS.</t>
  </si>
  <si>
    <t>Apoyo al Grupo de Gestión Humana, en el desarrollo de actividades relacionadas con la atención de solicitudes en virtud de la expedición del Decreto 1303 de 2014.</t>
  </si>
  <si>
    <t>Apoyo al Grupo de Gestión Humana, en la atención de las solicitudes que sean elevadas al Archivo General de la Nación, respecto de la información que reposa en los Archivos Generales del extinto DAS, en virtud de lo dispuesto en el Decreto 1303 de 2014.</t>
  </si>
  <si>
    <t>Apoyo al Grupo de Gestión Humana, en la ejecución de actividades de verificación de documentos para la emisión de bonos pensionales y demás documentos de ex funcionarios del DAS, que le sean asignados.</t>
  </si>
  <si>
    <t>Apoyo al Grupo de Gestión Humana, en la ejecución de actividades relacionadas con la emisión  certificaciones y demás documentos administrativos  de ex funcionarios del DAS, que le sean asignados</t>
  </si>
  <si>
    <t>Apoyo al Grupo de Gestión Humana, en la ejecución, revisión y aprobación de los trámites relacionados con la expedición de bonos pensionales, formatos sábanas y cotización de alto riesgo de exfuncionarios del DAS y demás actividades tendientes a la atención de solicitudes de los archivos generales del DAS.</t>
  </si>
  <si>
    <t>Apoyo al Grupo de Gestión Humana, en las actividades de verificación y gestión de solicitudes relacionadas con los archivos Generales del DAS, que le sean asignadas y hacer seguimiento a dichas actividades, en virtud de  lo dispuesto en el Decreto 1303 de 2014.</t>
  </si>
  <si>
    <t>Apoyo al Grupo de Gestión Humana, en las actividades de verificación, aprobación y control de solicitudes relacionadas con los archivos generales del DAS, que le sean asignadas y hacer seguimiento a dichas actividades.</t>
  </si>
  <si>
    <t>Desarrollo de estrategias de marketing digital a través de productos interactivos 2d, 3d y Render, así como la solución de problemas relacionados con las TIC y producción de elementos gráficos y procesos de comunicación visual.</t>
  </si>
  <si>
    <t>Realización de documentos, análisis y talleres prácticos sobre tendencias y herramientas orientadas a las nuevas tecnologías de  gestión documental, como parte del laboratorio de innovación; así como prestar servicios de capacitación y asistencias técnicas en temas de innovación, apropiación y tecnologías archivística.</t>
  </si>
  <si>
    <t xml:space="preserve">Realizar actividades tendientes al soporte y mantenimiento del laboratorio digital, cargue de contenidos y generación de aplicaciones multimedia para el Grupo de Innovación y Apropiación de Tecnologías, así como pruebas de accesibilidad y usabilidad. </t>
  </si>
  <si>
    <t xml:space="preserve">Revisión   jurídica y técnica  de planes de visita, informes y conceptos sobre los PMA. </t>
  </si>
  <si>
    <t>Revisión, evaluación. Seguimiento  y aprobación de los Planes de Mejoramiento Archivístico presentados por las entidades como resultado del proceso de Inspección y Vigilancia de la Subdirección del SNA.</t>
  </si>
  <si>
    <t>Mauricio Tovar Gonzalez
Coordinador del Grupo de investigación y Fondos Documentos Históricos
Tel. 3282888 Ext: 244
mauricio.tovar@archivogeneral.gov.co</t>
  </si>
  <si>
    <t>Apoyar y orientar a los usuarios e investigadores en la ubicación de información y documentos requeridos según su necesidad particular y a mantener actualizada las bases de datos relacionadas con fondos históricos consultados e investigadores, organizar y realizar visitas guiadas por las instalaciones del AGN, .</t>
  </si>
  <si>
    <t>Apoyar y orientar a los usuarios e investigadores en la ubicación de información y documentos requeridos según su necesidad particular y a mantener actualizada las bases de datos relacionadas con fondos históricos consultados e investigadores.</t>
  </si>
  <si>
    <t>Apoyar al AGN en labores relacionadas con la identificación, organización, gestión para entrega de archivos de expresidentes en desarrollo de la Ley 1599 de 2012 y en el desarrollo de proyectos de recuperación de archivos de acuerdo con temática concertada con la Subdirección de Gestión del Patrimonio Documental, así como apoyar el desarrollo de las actividades planeadas por esta.</t>
  </si>
  <si>
    <t>Labores operativas relacionadas con el alistamiento de la documentación a digitalizar .</t>
  </si>
  <si>
    <t>8 MESES</t>
  </si>
  <si>
    <t>Labores operativas relacionadas con la organización y reprografía de documentos.</t>
  </si>
  <si>
    <t xml:space="preserve">Procesos de alistamiento y migración de imágenes a Archidoc, y el manejo y actualización de Base de Datos y demás actividades requeridas para la puesta en servicio web de fondos documentales históricos digitalizados </t>
  </si>
  <si>
    <t>Procesos de reprografía (microfilmación / digitalización).</t>
  </si>
  <si>
    <t>Olga Yaneth Sandoval Gomez
Coordinadora del Grupo de Recursos Fisicos
Tel. 3282888 Ext: 283
olga.sandoval@archivogeneral.gov.co</t>
  </si>
  <si>
    <t>Implementación, soporte de infraestructura y migración del SIG para la toma de decisiones, realizando los requerimientos necesarios ajustado a la estructura del Archivo General de la Nación.</t>
  </si>
  <si>
    <t>soporte  técnico, seguimiento a la funcionalidad de la red Informática, sistemas de información,  configuración y soporte de la infraestructura tecnológica (equipos de comunicaciones hardware, software y sistemas de información).</t>
  </si>
  <si>
    <t>Apoyo a la Oficina Asesora Jurídica en la recepción, distribución, seguimiento y respuesta a  derechos de petición derivadas de las obligaciones asignadas por el decreto 1303 de 2014.</t>
  </si>
  <si>
    <t xml:space="preserve">Definir lineamientos tecnológicos relacionados con  seguridad, interoperabilidad, migración, conversión de documentos electrónicos textuales, sonoros, audiovisuales, fílmicos, magnéticos y en otros soportes, de acuerdo con la normatividad legal vigente , orientado a la preservación digital a largo plazo. </t>
  </si>
  <si>
    <t>Desarrollo de contenidos gráficos institucionales, para cursos virtuales, Objetos virtuales de aprendizaje (OVAS) y/o Micrositios, en desarrollo de la aplicación de nuevas tecnologías.</t>
  </si>
  <si>
    <t>Diseño y diagramación de documentos digitales interactivos generados por la Subdirección TIADE-</t>
  </si>
  <si>
    <t xml:space="preserve"> Apoyar en la implementación y puesta en marcha de la Red Nacional de Archivos Históricos, así como en el Registro de archivos privados y de aquellos susceptibles de ser declarados como bienes de interés cultural y el desarrollo del Censo Nacional de Archivos y a la Subdirección de Gestión del Patrimonio con el fortalecimiento de archivos históricos. </t>
  </si>
  <si>
    <t>Desarrollo, implementación, seguimiento y fortalecimiento del Servicio al Ciudadano desarrollando estrategias, planes y programas orientados a mejorar interna y externamente el servicio prestado por la Entidad así como a apoyar las acciones que adelanta la Subdirección tendientes al fortalecimiento de la imagen institucional y la difusión del patrimonio documental colombiano.</t>
  </si>
  <si>
    <t xml:space="preserve">10 MESES </t>
  </si>
  <si>
    <t>6 MESES</t>
  </si>
  <si>
    <t>7 MESES</t>
  </si>
  <si>
    <t>3 MESES</t>
  </si>
  <si>
    <t>Ingresos Corrientes</t>
  </si>
  <si>
    <t>44121615-44121617
44121618-44121619
44121634-44121636
44111912-44121701
44121706-44121708
44121711-44121715
44121804-44121902
44122101-22101500
44122104-44122105
44122107-14111504
14111507-14111514
14111808-14121503
14121901-14122102
55121616-55121612
55121608</t>
  </si>
  <si>
    <t>2 MESES</t>
  </si>
  <si>
    <t>Colombia Compra Acuerdo Marco de Precios</t>
  </si>
  <si>
    <t>Recursos Corrientes-Ingresos Corrientes-Otros Recursos de Tesorería</t>
  </si>
  <si>
    <t>Mínima Cuantía</t>
  </si>
  <si>
    <t>N/A</t>
  </si>
  <si>
    <t>Ingresos Corrientes - Recursos Corrientes</t>
  </si>
  <si>
    <t>46182306-42132201
46182002-46182002
46182002-46181532
46181503-46181503
46181700-12352104
42141501-46181533
46181804-46181700
46181504-46181504
46181504-46181504
47121709-53102505
46181604</t>
  </si>
  <si>
    <t>María Clemencia García
Coordinadora del Grupo de Conservación y Restauración del Patrimonio Documental
Tel 3282888 Ext: 225
maria.garcia@archivogeneral.gov.co</t>
  </si>
  <si>
    <t>46191613
72101516</t>
  </si>
  <si>
    <t>1 MES</t>
  </si>
  <si>
    <t>Recursos Corrientes -Otros Recursos de Tesorería</t>
  </si>
  <si>
    <t>15121500-39121000
60121253-27112100
24141511-39101901
44121600-39101600
46181604-26121500
26121613-39111806
39111800-23101501
46171501-31162801
31201501-39122200
27111701-39121635
44122100-46181537
27111500-39121633
27112845-27112137
27112845-27111728
27111729-23101513
31211703-39101605
39101600-39101600
39111610-46171505
43202222-27112001
39122100-27112201
53102505-27112208
26111700-31211502
27112716-31162011
39111611-31201500
30264700-31151503
39122236-31201632
23271411-31211803
27111500-27112007
39121308-31161509</t>
  </si>
  <si>
    <t>31201523
82121900
14121800
60121100</t>
  </si>
  <si>
    <t xml:space="preserve">Contratación Directa </t>
  </si>
  <si>
    <t>11161704
 11161800
11162200</t>
  </si>
  <si>
    <t>43231508-43211502
43211507-43212105
43223100-43211711
52161535-43201800
45111616</t>
  </si>
  <si>
    <t>Recursos Corrientes</t>
  </si>
  <si>
    <t>Selección Abreviada de Menor Cuantía</t>
  </si>
  <si>
    <t>Servicio de Soporte, mantenimiento preventivo y correctivo a los sistemas de información y apoyo administrativo (SICOF)</t>
  </si>
  <si>
    <t>Servicio de Soporte, mantenimiento preventivo y correctivo a los sistemas de información y apoyo administrativo ( NOVASOFT)</t>
  </si>
  <si>
    <t>Servicio de Hosting y canales de comunicación</t>
  </si>
  <si>
    <t>43211700
81101700</t>
  </si>
  <si>
    <t xml:space="preserve">Carlos Álvaro Gamboa Ruiz
Coordinador del Grupo de Organización, Descripción y Reprografía 
Tel. 3282888 Ext.287
Carlos.gamboa@archivogeneral.gov.co </t>
  </si>
  <si>
    <t>40141742-41121803
41122101-42291613
41121703-41121701
41121800-41121806
41122403-41122403
41103000-41103025</t>
  </si>
  <si>
    <t>Licitación Publica</t>
  </si>
  <si>
    <t>Concurso de Méritos</t>
  </si>
  <si>
    <t>Adquisiciones Papeles Laboratorio.</t>
  </si>
  <si>
    <t>72102103
72102104
72102106</t>
  </si>
  <si>
    <t>95101600
95101700</t>
  </si>
  <si>
    <t>30101500
30103600</t>
  </si>
  <si>
    <t>90111601
82112000
91111603</t>
  </si>
  <si>
    <t>Divulgar y difundir a los colombianos, y/o partes interesadas, por diversos medios el patrimonio documental archivístico del AGN y demás actores del SNA (Imprenta nacional de Colombia).</t>
  </si>
  <si>
    <t>73171600
25172700</t>
  </si>
  <si>
    <t>82141505
90151802
80141607</t>
  </si>
  <si>
    <t>72151704
72121701</t>
  </si>
  <si>
    <t>80101600
80101604
86101703
80111620</t>
  </si>
  <si>
    <t>80111620
81101500</t>
  </si>
  <si>
    <t>80101600
80101604
80111620</t>
  </si>
  <si>
    <t>81111500
80111620</t>
  </si>
  <si>
    <t>80111620
80101604</t>
  </si>
  <si>
    <t>80111620
80111604</t>
  </si>
  <si>
    <t>81101500
80111620</t>
  </si>
  <si>
    <t>B. ADQUISICIONES PLANEADAS</t>
  </si>
  <si>
    <t>C. NECESIDADES ADICIONALES</t>
  </si>
  <si>
    <t>ADVERTENCIA</t>
  </si>
  <si>
    <t>Prestación de servicios profesionales para apoyar la gestión de la Dirección General en materia de gestión, desarrollo y seguimiento de planes, programas y estrategias de cooperación nacional e internacional para propender por la preservación del patrimonio documental colombiano y la modernización de los archivos, a través de la gestión de recursos de cooperación</t>
  </si>
  <si>
    <t>Marcela Rodriguez Vera
Profesional de Dirección General
Tel. 3282888 Ext:271
marcela.rodriguez@archivogeneral.gov.co</t>
  </si>
  <si>
    <t>Prestación de servicios profesionales para brindar apoyo jurídico en el desarrollo de las funciones propias de la Secretaría General del Archivo General de la Nación Jorge Palacios Preciado.</t>
  </si>
  <si>
    <t>Maria Clemencia Maldonado Sanin
Secretaria General 
Tel. 3282888 Ext: 206
maria.maldonado@archivogeneral.gov.co</t>
  </si>
  <si>
    <t>Prestación de servicios profesionales bajo su autonomía e independencia para apoyar la ejecución de planes, programas en desarrollo las actividades relacionadas con la correcta programación, ejecución y seguimiento del presupuesto anual del Archivo General de la Nación.</t>
  </si>
  <si>
    <t>Prestación de servicios profesionales para apoyar la ejecución de actividades, planes, programas en desarrollo las actividades relacionadas en la auditoria y búsqueda detallada de las trazas de la información contable, tributaria y financiera incorporada en el SIIF NACION II por las áreas de Tesorería, Presupuesto y Contabilidad del cierre de la vigencia 2015 y de la información del año 2016 mes a mes del Archivo General de la Nación, así como apoyar trámites relacionados con la generación de certificaciones que le sean asignadas su atención al Grupo, relacionadas con los Archivos Generales del DAS.</t>
  </si>
  <si>
    <t>El contratista se compromete bajo su autonomía e independencia a prestar sus servicios como auxiliar para desarrollar actividades relacionadas al Almacén, y demás acciones programadas por el Grupo de Recursos Físicos.</t>
  </si>
  <si>
    <t>Prestación de servicios profesionales para apoyar la planificación, organización, gestión y seguimiento de las estrategias encaminadas al fortalecimiento, actualización y monitoreo del Sistema de Gestión Ambiental bajo la norma ISO 14001 y el cumplimiento de los requisitos legales ambientales que aplican al AGN, armonizado con el Sistema Integrado de Gestión y los demás sistemas de gestión de la Entidad de acuerdo a los planes de trabajo definidos para la Oficina Asesora de Planeación.</t>
  </si>
  <si>
    <t>El Contratista se compromete bajo su autonomía e independencia a brindar sus servicios profesionales especializados de apoyo en el desarrollo de acciones orientadas a la medición, fortalecimiento, actualización, seguimiento y monitoreo de los requisitos correspondientes a las normas nacionales e internacionales que componen el Sistema Integrado de Gestión del Archivo General de la Nación, especialmente en sus componentes de  la NTCGP 1000:2009, armonizadas con el Modelo Estándar de Control Interno 2014 y otros sistemas de gestión alineados con los planes de trabajo definidos para la Oficina Asesora de Planeación.</t>
  </si>
  <si>
    <t>Prestación de servicios profesionales bajo su autonomía e independencia para apoyar y acompañar a la Oficina de Control Interno, en las actividades que permitan el cumplimiento del Plan General de Auditorias y en el seguimiento, control y socialización establecido en el plan de acción de la Oficina dentro del marco del Modelo Estándar de Control Interno.</t>
  </si>
  <si>
    <t>Prestación de servicios profesionales bajo su autonomía e independencia para apoyar y acompañar en las actividades, funciones y roles de la Oficina de Control Interno.</t>
  </si>
  <si>
    <t>Prestación de servicios profesionales de apoyo jurídico a la Dirección General, Secretaría General y Oficina Asesora Jurídica del Archivo General de la Nación Jorge Palacios Preciado, en desarrollo de las obligaciones jurídicas que se deriven de las peticiones, consultas, o requerimientos formulados respecto a los documentos que obran en los archivos generales del Departamento Administrativo de Seguridad - DAS- y del Fondo Rotatorio del DAS, con ocasión de las funciones asignadas mediante el Decreto 1303 del 11 de julio de 2014, así como en las demás obligaciones jurídicas que sean requeridas por dichas dependencias.</t>
  </si>
  <si>
    <t>Prestación de servicios profesionales de asesoría a la Oficina Asesora Jurídica del Archivo General de la Nación en áreas relacionadas con contratación estatal, derecho administrativo y demás áreas que se requieran.</t>
  </si>
  <si>
    <t>Prestar sus servicios de orden técnico, apoyando al Grupo de Gestión Humana, en el desarrollo de actividades relacionadas con la ejecución de Planes, programas y procedimientos  que desarrolla la dependencia en cumplimiento de lo establecido en la normatividad legal vigente. </t>
  </si>
  <si>
    <t xml:space="preserve">Liderar o apoyar según corresponda  técnicamente las actividades y proyectos archivísticos  por venta de servicios y asistencia técnica, para alcanzar las metas programadas para la presente vigencia.  </t>
  </si>
  <si>
    <t>Ejecución de actividades del Plan de Acción 2016, en el marco de la implantación del Sistema.</t>
  </si>
  <si>
    <t>Alojamiento y logística (auditorios - traducción simultánea, equipo de registro electrónico), Transcripción, edición y corrección  de textos -Memorias_ de seminarios  del Sistema Nacional de Archivos y Seminarios internacionales. 
Suministro de Refrigerios para capacitaciones.
XVII Reunión red de archivos diplomáticos Iberoamericanos.
Realización de Seminario, mesa académica o evento en temas relacionados con documento electrónico y preservación digital.
Realización de Seminario, mesa académica o evento en temas relacionados con documento electrónico y preservación digital.</t>
  </si>
  <si>
    <t xml:space="preserve">  Subasta Inversa Presencial</t>
  </si>
  <si>
    <t>Servicio de mantenimiento preventivo correctivo y actualización de  el sistema de gestión del archivo histórico del AGN: ArchiDOC, ArchiGES, implementación de APP móvil.</t>
  </si>
  <si>
    <t xml:space="preserve">El Plan Anual de Adquisiciones (PAA)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</si>
  <si>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24101605
24112702</t>
  </si>
  <si>
    <t>Sin recursos</t>
  </si>
  <si>
    <t>80141705
80161703</t>
  </si>
  <si>
    <t>73111604
76122300</t>
  </si>
  <si>
    <t>Alquiler de mobiliario y elementos necesarios para el montaje del stand institucional del AGN en la 29 Feria Internacional del Libro.</t>
  </si>
  <si>
    <t>80131502
56121900
55121902</t>
  </si>
  <si>
    <t>Otros Recursos de Tesorería</t>
  </si>
  <si>
    <t>Hernan Oswaldo Parada Arias
Profesional Especializado de Dirección General
Tel 3282888 Ext: 337
hernan.parada@archivogeneral.gov.co</t>
  </si>
  <si>
    <t>Marcela Camacho
Profesional Especializado de Dirección General
Tel 3282888 Ext: 337
marcela.camacho@archivogeneral.gov.co</t>
  </si>
  <si>
    <t>Laura Sanchez Alvarado
Coordinadora del Grupo Archivos Étnicos y Derechos Humanos
Tel 3282888 Ext: 313
laura.sanchez@archivogeneral.gov.co</t>
  </si>
  <si>
    <t>William Manuel Martinez  
Coordinador del Grupo de Evaluación Documental y Transferencias Secundarias
Tel. 3282888 Ext: 250
william.martinez@archivogeneral.gov.co</t>
  </si>
  <si>
    <t>Prestar servicios profesionales en las actividades de control de calidad de productos terminados y visitas de diagnósticos.</t>
  </si>
  <si>
    <t>Alirio Alfonso Bayona Fonseca
Coordinador del Grupo de Gestión Financiera
Tel. 3282888 Ext: 280
alirio.bayona@archivogeneral.gov.co</t>
  </si>
  <si>
    <t>Maria Alejandra Suarez Choconta
Coordinadora del Grupo de Gestión Humana
Tel. 3282888 Ext: 280
maria.suarez@archivogeneral.gov.co</t>
  </si>
  <si>
    <t xml:space="preserve">Erika Lucia Rangel  Palencia
Subdirectora de Tecnologías de la Información Archivística y Documento electrónico
Tel. 3282888 Ext: 320
erika.rangel@archivogeneral.gov.co
</t>
  </si>
  <si>
    <t xml:space="preserve">Maria Elvira Zea
Grupo de Inspección y Vigilancia
Tel. 3282888 Ext: 307
maria.zea@archivogeneral.gov.co
</t>
  </si>
  <si>
    <t>Administración, cargue de información, capacitación, soporte usuarios, levantamiento de requerimientos SIG para la toma de decisiones,  ajustado a la estructura del Archivo General de la Nación.</t>
  </si>
  <si>
    <t xml:space="preserve">Soporte, actualización, mantenimiento y diagnostico a la infraestructura tecnológica (Equipos de comunicaciones, servidores y sistemas de información) requeridas para  el cumplimento de las obligaciones asignadas al AGN en el decreto 1303 de 2014. </t>
  </si>
  <si>
    <t>Maria Clara Mojica Rodriguez
Jefe de la Oficina Asesora Jurídica
Tel. 3282888 Ext: 329
maria.mojica@archivogeneral.gov.co</t>
  </si>
  <si>
    <t xml:space="preserve">Generación de documentos técnicos y análisis de referentes relacionados con gestión electrónica   de documentos electrónicos y Continuación con la Arquitectura tecnológica del Sistema Nacional de Archivos en lo concerniente al Archivo Nacional Digital definiendo sus diferentes componentes. </t>
  </si>
  <si>
    <t xml:space="preserve">Natasha Eslava Vélez
Subdirectora del Patrimonio Documental
Tel. 3282888 Ext: 206
natasha.eslava@archivogeneral.gov.co
</t>
  </si>
  <si>
    <t>Diseñar e implementar el programa de armonización del sistema integrado de gestión con el programa de gestión documental.</t>
  </si>
  <si>
    <t>Edgar Ramiro Serrano Rozo
Jefe Oficina Planeación
Tel. 3282888 Ext: 279
edgar.serrano@archivogeneral.gov.co</t>
  </si>
  <si>
    <t>Hugo Alfonso Rodriguez Arevalo
Jefe Oficina de Control Interno
Tel. 3282888 Ext: 279
hugo.rodriguez@archivogeneral.gov.co</t>
  </si>
  <si>
    <t>Yolanda M. Sierra Herrera
Profesional Grupo de Compras y Adquisiciones
Tel. 3282888 Ext: 291
yolanda.sierra@archivogeneral.gov.co</t>
  </si>
  <si>
    <t>Compra de Equipo Tecnológicos de oficina.</t>
  </si>
  <si>
    <t>Contratar intermediario comercial para la enajenación onerosa de bienes muebles del AGN.</t>
  </si>
  <si>
    <t>Celebrar acuerdo de corresponsabilidad para la clasificación y recolección de los residuos solidos  reciclables de carácter no peligroso generados en las sedes del AGN.</t>
  </si>
  <si>
    <t xml:space="preserve">Adquisición de bodega de almacenamiento de documentos. </t>
  </si>
  <si>
    <t>Directa - Contrato Interadministrativo</t>
  </si>
  <si>
    <t>Danya Paola Asprilla
Profesional  Dirección General
Tel. 3282888 Ext: 230
danya.asprilla@archivogeneral.gov.co</t>
  </si>
  <si>
    <t xml:space="preserve">Mantenimiento, actualización al sistema de información y control de la biblioteca Virtual especializada. </t>
  </si>
  <si>
    <t>Contratación Directa</t>
  </si>
  <si>
    <t>Posibles códigos UNSPSC</t>
  </si>
  <si>
    <t>Adelantar un proyecto de investigación con base en los fondos documentales del AGN y otros archivos históricos.</t>
  </si>
  <si>
    <t>53101902-53111601
53101602-53102502
53101604-53101904
53111602-46181604</t>
  </si>
  <si>
    <t>31201523-82121900
14121800-60121100</t>
  </si>
  <si>
    <t>41106204-51102710
41106200-41106204
42281705-42281604</t>
  </si>
  <si>
    <t>Apoyar al AGN en labores relacionadas con la identificación, organización, gestión para entrega de archivos de expresidentes en desarrollo de la Ley 1599 de 2012, El contratista se compromete bajo su autonomía e independencia a prestar sus servicios profesionales para apoyar a la Subdirección de Gestión del Patrimonio Documental en procesos de inventario, organización (clasificación, ordenación y descripción), reprografía (microfilmación y digitalización).</t>
  </si>
  <si>
    <t>Recursos Corrientes
Ingresos Corrientes</t>
  </si>
  <si>
    <t>Apoyo a la Oficina Asesora Jurídica en la respuesta a  derechos de petición, tutelas  y requerimientos judiciales en desarrollo de las obligaciones asignadas por el decreto 1303 de 2014.</t>
  </si>
  <si>
    <t>Apoyo a la Oficina Asesora Jurídica en la respuesta a  derechos de petición y requerimientos judiciales  en desarrollo de las obligaciones asignadas por el decreto 1303 de 2014.</t>
  </si>
  <si>
    <t>Apoyo a la Oficina Asesora Jurídica en la respuesta a  derechos de petición y en la expedición de certificaciones contractuales derivadas de las obligaciones asignadas por el decreto 1303 de 2014.</t>
  </si>
  <si>
    <r>
      <rPr>
        <b/>
        <sz val="12"/>
        <color indexed="8"/>
        <rFont val="Arial"/>
        <family val="2"/>
      </rPr>
      <t>MISIÓN</t>
    </r>
    <r>
      <rPr>
        <sz val="12"/>
        <color indexed="8"/>
        <rFont val="Arial"/>
        <family val="2"/>
      </rPr>
      <t xml:space="preserve">: El Archivo General de la Nación Jorge Palacios Preciado es un establecimiento público del orden nacional encargado de formular, orientar y controlar la Política Archivística, coordinar del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12"/>
        <color indexed="8"/>
        <rFont val="Arial"/>
        <family val="2"/>
      </rPr>
      <t>VISIÓN</t>
    </r>
    <r>
      <rPr>
        <sz val="12"/>
        <color indexed="8"/>
        <rFont val="Arial"/>
        <family val="2"/>
      </rPr>
      <t>: En el 2019 El Archivo General de la Nación Jorge Palacios Preciado habrá logrado ampliar la disponibilidad y acceso de los ciudadanos y entidades del Estado a los archivos públicos y patrimoniales de la nación, asegurando el cumplimiento de las políticas gubernamentales en el ámbito de archivos articulado al uso eficaz de medios tecnológicos y contribuyendo a los fines esenciales del Estado, a partir del uso masivo de las Tecnologías de la Información y las Comunicaciones.</t>
    </r>
  </si>
  <si>
    <t>Adquirir Soat.</t>
  </si>
  <si>
    <t>Realizar actividades de  Conservación y prestar apoyo en la custodia y consulta de la información.</t>
  </si>
  <si>
    <t>Realizar soporte archivístico en las actividades de  conservación y prestar apoyo en la custodia y consulta de la información.</t>
  </si>
  <si>
    <t>Realizar soporte audiovisual en conservación   y prestar apoyo en las actividades de custodia y consulta de la información.</t>
  </si>
  <si>
    <t>Estructuración del modelo de gestión documental.</t>
  </si>
  <si>
    <t>Prestar apoyo en el acceso y consulta de la información de los archivos de inteligencia.</t>
  </si>
  <si>
    <t>Realizar actividades de custodia, conservación y consulta de la información.</t>
  </si>
  <si>
    <t>Realizar soporte técnico, archivístico y audiovisual en las actividades de custodia, conservación y consulta de la información.</t>
  </si>
  <si>
    <t>Apoyo Al grupo de Archivo y Gestión Documental en la recepción, registro, radicación y envío de las comunicaciones oficiales de entrada y salida de la Entidad para  asuntos Das.</t>
  </si>
  <si>
    <t>Prestar los servicios de profesional en el marco de la implementación del programa especifico documentos vitales [PGD].</t>
  </si>
  <si>
    <t>Diseño de estrategia pedagógica aplicada y de construcción de política publica sobre archivos étnicos Colombianos.</t>
  </si>
  <si>
    <t>Investigación y capacitación sobre manejo técnico y archivístico de documentos audiovisuales, sonoros, fotográficos, orales y otros archivos especiales.</t>
  </si>
  <si>
    <t>Apoyar las actividades de planeación y seguimiento del plan de trabajo de los Comités del SNA y la Mesa de Articulación del SNA.</t>
  </si>
  <si>
    <t>Apoyar las actividades encaminadas a la implementación del Sistema de Información del Sistema Nacional de Archivos - SISNA.</t>
  </si>
  <si>
    <t>Desarrollar acciones encaminadas a la implementación de la Red Nacional de Archivos.</t>
  </si>
  <si>
    <t>Desarrollo de las investigaciones del Observatorio.</t>
  </si>
  <si>
    <t>Elaborar guías, manuales y material didáctico.</t>
  </si>
  <si>
    <t>Elaborar la arquitectura conceptual y tecnológica de la Plataforma Virtual de Capacitación y   apoyar técnicamente la implementación y desarrollo de cursos virtuales de aprendizaje.</t>
  </si>
  <si>
    <t>Logística de los eventos del Programa de Capacitación Archivística por parilla y venta de servicios, que se realicen dentro y fuera del AGN.</t>
  </si>
  <si>
    <t>Logística de los eventos del Programa de Capacitación Regional del AGN.</t>
  </si>
  <si>
    <t>Preparación, organización y realización de los eventos de capacitación archivística del SNA, que se realicen en el AGN y los que se generen por la línea de venta de servicios.</t>
  </si>
  <si>
    <t>Promover el desarrollo y posicionamiento del observatorio del SNA.</t>
  </si>
  <si>
    <t>Promover la implementación de la Ley de Transparencia mediante la formulación de acciones de apropiación de los instrumentos archivísticos.</t>
  </si>
  <si>
    <t>Seguimiento y  de las actividades del PAD de la Subdirección del SNA y sus grupos y seguimiento y  control de los trámites financieros de sus planes, programas y proyectos.</t>
  </si>
  <si>
    <t>Desarrollar e impulsar la implementación de herramientas que permita a los integrantes del SNA el cumplimiento de la normatividad archivística.</t>
  </si>
  <si>
    <t>Intervención de material fotográfico  perteneciente al Patrimonio Documental Colombiano.</t>
  </si>
  <si>
    <t>Limpieza puntual y desinfección en masa de folios con deterioro medio perteneciente al Patrimonio Documental Colombiano.</t>
  </si>
  <si>
    <t>Prestación de servicios en microbiología.</t>
  </si>
  <si>
    <t>Procesos de Conservación-preventiva (Limpieza y Desinfección, encuadernación y almacenamiento material fotográfico), perteneciente al Patrimonio Documental Colombiano.</t>
  </si>
  <si>
    <t>Restauración de documentos con valor patrimonial con deterioro medio y alto.</t>
  </si>
  <si>
    <t>Restauración de documentos con valor patrimonial con deterioro medio y bajo.</t>
  </si>
  <si>
    <t>Sistema de información de procesos de intervención y diagnóstico de unidades  al Patrimonio Documental Colombiano  y capacitación virtual y presencial.</t>
  </si>
  <si>
    <t>Diagnostico e inventario documental.</t>
  </si>
  <si>
    <t>Administración de Bodega y Consultas.</t>
  </si>
  <si>
    <t>Líder Administrativo de la SAYTPA. Preparación estados financieros.</t>
  </si>
  <si>
    <t>Liderar técnicamente el equipo de sistemas de la SAYPA.</t>
  </si>
  <si>
    <t>Prestar servicios profesionales en las actividades control de monitoreo de condiciones ambientales.</t>
  </si>
  <si>
    <t>Prestar servicios profesionales en las actividades de aseguramiento de calidad, realización de  informes.</t>
  </si>
  <si>
    <t>Prestar servicios profesionales para desarrollar actividades de Conservación Documental.</t>
  </si>
  <si>
    <t>Prestar servicios técnicos en las actividades técnicas del GPA (Control y seguimiento a las comunicaciones del área).</t>
  </si>
  <si>
    <t>Prestar sus servicios como profesional Especializado I para apoyar las actividades de organización, ejecución y control de planes, programas y proyectos, y hacer seguimiento a dichas actividades en la .Subdirección de Asistencia Técnica y Gestión de Proyectos Archivísticos.</t>
  </si>
  <si>
    <t>Prestar sus servicios profesionales en la ejecución de labores De Bodego.</t>
  </si>
  <si>
    <t xml:space="preserve">Prestar sus servicios, cómo tecnólogo para brindar apoyo  en el desarrollo y control de las actividades derivadas de los contratos suscritos por venta de servicios.
</t>
  </si>
  <si>
    <t xml:space="preserve">Prestar sus servicios, cómo tecnólogo para brindar apoyo administrativa y operativamente en el desarrollo y control de las actividades derivadas de los contratos suscritos por venta de servicios.
</t>
  </si>
  <si>
    <t>Apoyo al Grupo de Gestión Financiera en las gestiones administrativas tendientes a la consulta, búsqueda y proyección de respuestas a las peticiones, requerimientos y solicitudes.</t>
  </si>
  <si>
    <t>Coordinar las gestiones administrativas tendientes a la consulta, búsqueda y proyección de respuestas a las peticiones, requerimientos y solicitudes al Grupo de Gestión Financiera .</t>
  </si>
  <si>
    <t>Realizar las gestiones administrativas tendientes a la consulta, búsqueda y proyección de respuestas a las peticiones, requerimientos y solicitudes al Grupo de Gestión Financiera .</t>
  </si>
  <si>
    <t>Apoyo al Grupo de Gestión Humana, en las actividades relacionadas con la emisión de bonos pensionales de exfuncionarios del DAS que le sean asignadas y actividades técnicas administrativas que sean requeridas.</t>
  </si>
  <si>
    <t>Apoyar y desarrollar actividades que contribuyan a la implementación de las estrategia de Gobierno en Línea en la entidad.</t>
  </si>
  <si>
    <t>Contratación para la elaboración del Proceso y procedimientos relacionados con la función dey control, reglamentación y procedimiento de las  Medidas cautelares (Ar. 2.8.8.7.1 Decreto 1080/15) , lo relacionado con el Capitulo de prevención y Sanción (Parágrafo Art. 2.8.8.10.1). Elaboración de procedimiento y modelo para la realización de Inspección, vigilancia y control a entidades prestadoras de servicios archivísticos.</t>
  </si>
  <si>
    <t>Inspección y vigilancia a las entidades del  Orden Nacional y Territorial. (8 Inspección presencial - visita-  e inspección de oficio 1).</t>
  </si>
  <si>
    <t>Inspección y vigilancia a las entidades del  Orden Nacional y Territorial. 1 Inspección por oficio y seguimiento a PMA).</t>
  </si>
  <si>
    <t>Procesos de digitalización, así como el control de calidad de productos relacionados y demás actividades archivísticas requeridas .</t>
  </si>
  <si>
    <t>Procesos de digitalización, así como el control de calidad de productos relacionados y demás actividades archivísticas requeridas.</t>
  </si>
  <si>
    <t>Procesos de organización (clasificación, ordenación y descripción) de archivos históricos.</t>
  </si>
  <si>
    <t>Procesos de organización (clasificación, ordenación y descripción), manejo y actualización de Base de Datos.</t>
  </si>
  <si>
    <t>Mantenimiento y actualización del Sistema de seguridad de la Información en el AGN.</t>
  </si>
  <si>
    <t>Mantenimiento y configuración  de la infraestructura tecnológica del AGN.</t>
  </si>
  <si>
    <t>Realizar la migración de las imágenes digitalizadas a archidoc.</t>
  </si>
  <si>
    <t>Definición de la arquitectura empresarial del AGN.</t>
  </si>
  <si>
    <t>Cumplir con las actividades asignadas en conservación y prestar apoyo en la custodia y consulta de la información.</t>
  </si>
  <si>
    <t>Prestación de Servicios de Apoyo a la Gestión para el Grupo de Archivo y Gestión Documental relacionadas con la recepción, registro, radicación, digitalización, gestión y control de las comunicaciones oficiales de entrada y salida de la Entidad.</t>
  </si>
  <si>
    <t>Apoyar al AGN en labores relacionadas con la identificación, organización, gestión para entrega de archivos de expresidentes en desarrollo de la Ley 1599 de 2012. El contratista se compromete bajo su autonomía e independencia a prestar sus servicios técnicos para apoyar al Grupo de Organización, Descripción y Reprografía, en procesos de revisión, inventario, organización (clasificación, ordenación y descripción), reprografía (microfilmación y digitalización).</t>
  </si>
  <si>
    <t>Administración del sistema de gestión de documentos electrónicos y de archivo (SGDEA).</t>
  </si>
  <si>
    <t>Compra de TOKEN - Certificados Digitales SIIF.</t>
  </si>
  <si>
    <t>Mantenimiento de extintores.</t>
  </si>
  <si>
    <t>Caracterización de vertimientos.</t>
  </si>
  <si>
    <t>Arrendamiento de un espacio en Corferias para stand institucional del AGN en evento feria del libro.</t>
  </si>
  <si>
    <t>Suministro de Combustible.</t>
  </si>
  <si>
    <t>Compra Dotación  de ley.</t>
  </si>
  <si>
    <t>Mantenimiento preventivo y correctivo a los Vehículos de propiedad del AGN.</t>
  </si>
  <si>
    <t>Suministro de Tiquetes.</t>
  </si>
  <si>
    <t>Mantenimiento preventivo y correctivo en sitio, actualización y reparación de scan robot 2.0 mds, soporte y mantenimiento, reparación de dos (2) scan robot 2.0 mds- Treventus.</t>
  </si>
  <si>
    <t>Mantenimiento de planotecas.</t>
  </si>
  <si>
    <t>Mantenimiento sistema mecánico - Mantenimiento preventivo y correctivo sin incluir repuestos para ascensores, monta libros y montacargas de propiedad del AGN.</t>
  </si>
  <si>
    <t>Mantenimiento preventivo, correctivo y suministro de repuestos, para el equipo digitalizador de microfilmes mekel modelo mach v.</t>
  </si>
  <si>
    <t>Mantenimiento sistema de seguridad CCTV DAS.</t>
  </si>
  <si>
    <t>Mantenimiento preventivo y correctivo incluyendo repuestos en sitio de Zeutschel.</t>
  </si>
  <si>
    <t>Mantenimiento preventivo y correctivo de soporte técnico para los equipos de microfilmación, digitalización, lectores de microfilm (control de calidad), revelado, duplicado, procesador de propiedad del AGN.</t>
  </si>
  <si>
    <t>Suministro de insumos de microfilmación y  digitalización (Rollos de microfilme, fijador y revelador), cajas para rollos de microfilm</t>
  </si>
  <si>
    <t>Compra Dotación industrial.</t>
  </si>
  <si>
    <t>Compra de Textiles.</t>
  </si>
  <si>
    <t>Mantenimiento de impresoras y fotocopiadoras.</t>
  </si>
  <si>
    <t>Adquisición de estibas plásticas para Estibadora.</t>
  </si>
  <si>
    <t>Mantenimientos de Puertas de los depósitos del AGN.</t>
  </si>
  <si>
    <t>Mantenimiento y calibración de equipos de Laboratorio del GCR.</t>
  </si>
  <si>
    <t>Adecuaciones locativas a las instalaciones del AGN centro y Sede Santander.</t>
  </si>
  <si>
    <t>Concurso de méritos diseños para adecuaciones integrales eléctricos.</t>
  </si>
  <si>
    <t>Interventoría a las obras de adecuaciones locativas a las instalaciones del AGN centro y Sede Santander.</t>
  </si>
  <si>
    <t>Desarrollar actividades que permitan dar Solución Creativa a Problemas a través de Técnicas de Creatividad Aplicada y Liderazgo e Innovación Estratégica  (Factoría de Innovación).</t>
  </si>
  <si>
    <t>Soporte y mantenimiento del sistema de gestión de documentos electrónicos de archivo – sgdea / adaptación procedimientos electrónicos.</t>
  </si>
  <si>
    <t>Adquisición de Equipo Digitalizador de rollos de microfilm.</t>
  </si>
  <si>
    <t>Compra Químicos para laboratorio.</t>
  </si>
  <si>
    <t>Compra Elementos de laboratorio.</t>
  </si>
  <si>
    <t>Dotación bodega almacenamiento documental.</t>
  </si>
  <si>
    <t>Adquisición de elementos para digitalizar archivos audiovisuales y sonoros.</t>
  </si>
  <si>
    <t>Modernización del Laboratorio Adquisición de Bienes: Dotación equipo procesos técnicos y equipos de análisis (equipos de intervención, medición de condiciones ambientales y equipos de análisis de laboratorio microbiológico y prueba de papeles, entre otros.</t>
  </si>
  <si>
    <t>Digitalizar fondos notariales.</t>
  </si>
  <si>
    <t>Compra Papelería, útiles de escritorio.</t>
  </si>
  <si>
    <t>Compra de toners para fotocopiadoras e impresoras.</t>
  </si>
  <si>
    <t>Compra de herramientas.</t>
  </si>
  <si>
    <t>Servicios de Bienestar Social y Estímulos.</t>
  </si>
  <si>
    <t>Prestar el servicio de toma de exámenes médico-ocupacionales: de ingreso, periódicos, de retiro, de trabajo en alturas y de manipulación de alimentos, así mismo, prestar el servicio de toma de exámenes básicos de laboratorio.</t>
  </si>
  <si>
    <t>Servicios de capacitación.</t>
  </si>
  <si>
    <t>Prestar el servicio de desinsectación contra insectos rastreros y voladores; desratización control  de roedores y desinfección fúngica y bacteriana.</t>
  </si>
  <si>
    <t>Adquisición de licencias y software (Office, Antivirus y sistemas operativos.</t>
  </si>
  <si>
    <t>Implementación del protocolo ipv6 en el AGN.</t>
  </si>
  <si>
    <t>Adquisición de colecciones del Patrimonio Documental.</t>
  </si>
  <si>
    <t>43222501-43222619
52161500-52161600
72103302-81112300 81112006</t>
  </si>
  <si>
    <t>Adquirir una solucion de escritorios virtuales para el laboratorio de innovacion y la sala de atencion al publico que incluye: renovacion de licenciamiento, mantenimiento, adquisicion de servidores, pantallas interactivas, almacenamiento,  mobiliario y adecuaciones fisicas entre otros.</t>
  </si>
  <si>
    <t xml:space="preserve">Apoyo técnico a la ejecución de contratos de obra y mantenimiento. (Profesional Especializado dos (2), Profesional Universitario uno (1). </t>
  </si>
  <si>
    <t>Fomentar el desarrollo de proyectos archivisticos y desarrollo de proyectos venta de servicios.</t>
  </si>
  <si>
    <t>Prestar sus servicios como profesional Especializado I para apoyar las actividades de organización, ejecución y control de planes, programas y proyectos, y hacer seguimiento a dichas actividades en la .Subdirección de Asistencia Técnica y Gestión de Proyectos Archivísticos</t>
  </si>
  <si>
    <t>Ingresos Corrientes-Otros Recursos de Tesorería</t>
  </si>
  <si>
    <t>Compra Dotación de ley.</t>
  </si>
  <si>
    <t>Compra de dotación de ley conjuntos antifluidos</t>
  </si>
  <si>
    <r>
      <t>Tiene como proyecto estratégico, MODERNIZACIÓN DE LA POLITICA ARCHIVISTICA EN EL MARCO DEL BUEN GOBIERNO,LA TRANSPARENCIA Y EL ACCESO A LA INFORMACIÓN 2016 - 2018</t>
    </r>
    <r>
      <rPr>
        <sz val="11"/>
        <color indexed="10"/>
        <rFont val="Arial"/>
        <family val="2"/>
      </rPr>
      <t>.</t>
    </r>
    <r>
      <rPr>
        <sz val="11"/>
        <color indexed="8"/>
        <rFont val="Arial"/>
        <family val="2"/>
      </rPr>
      <t xml:space="preserve"> Tiene única sede en Bogotá y cuenta con una planta de personal de ciento cuarenta y un  (141) personas y un presupuesto para 2016 de $ 39.974.623.321</t>
    </r>
  </si>
  <si>
    <t>Elaborar material de divulgación y difusión del patrimonio documental que conserva el AGN que permita llamar la atención de diferentes públicos (Diseñador).</t>
  </si>
  <si>
    <t>Apoyar en la implementación y puesta en marcha de la Red Nacional de Archivos Históricos, así como en el registro de archivos privados y de aquellos susceptibles de ser declarados como bienes de interés cultural y el desarrollo del Censo Nacional de Archivos.</t>
  </si>
  <si>
    <t>Ampliación de la red de datos y red electrica para el Edificio adjunto al AGN, Mantenimiento y ampliación a la red de datos del archivo General de la Nación.</t>
  </si>
  <si>
    <t>Manuel Gomez Patiño
Coordinador del Grupo de Sistemas
Tel. 3282888 Ext: 223
manuel.gomez@archivogeneral.gov.co</t>
  </si>
  <si>
    <t>Alquiler de equipos impresoras</t>
  </si>
  <si>
    <t>minima cuantia</t>
  </si>
  <si>
    <t>Compra de cajon de discos para sistema de almacenamiento y discos duros externos.</t>
  </si>
  <si>
    <t>Adquisicion  e instalacion de mobiliario para los espacios del AGN.</t>
  </si>
  <si>
    <t>Conversión de estantería fija a rodante de propiedad del AGN.</t>
  </si>
  <si>
    <t>81112000
81112100</t>
  </si>
  <si>
    <t>Recursos Corrientes-Ingresos Corrientes</t>
  </si>
  <si>
    <t>Adquisicion de licenciamiento de Azure para realizar bacupk en la nube</t>
  </si>
  <si>
    <t>Compra Papeles de Conservacion para tratamientos de  restauración de documentos pertenecientes al Patrimonio Documental de la Nación.</t>
  </si>
  <si>
    <t>Comprade impresora de Carnets institucionales</t>
  </si>
  <si>
    <t>Servicio de mantenimiento preventivo y correctivo, de los Sistemas Eléctrico, Ventilación e Hidráulico de propiedad del AGN,  ubicados en sus sedes en la ciudad de Bogotá D.C.</t>
  </si>
  <si>
    <t>72151514
72101511
72154022</t>
  </si>
  <si>
    <t>Mantenimiento preventivo y correctivo al sistema de deteccion de incendios</t>
  </si>
  <si>
    <t xml:space="preserve">80161800
81112400
43211711 </t>
  </si>
  <si>
    <t xml:space="preserve">Prestar el servicio de alquiler de tres (3) escáner para documentos de gran formato para tamaño A0 </t>
  </si>
  <si>
    <t xml:space="preserve">Comprar plantas, árboles, elementos de Jardinería  y demás productos de dicha actividad para mejorar y preservar el aspecto físico de las zonas verdes de la entidad </t>
  </si>
  <si>
    <t>101616-101615
 101515-101517
 101518- 101715 
102238- 271120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</si>
</sst>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 #,##0_);_(&quot;$&quot;\ * \(#,##0\);_(&quot;$&quot;\ * &quot;-&quot;??_);_(@_)"/>
    <numFmt numFmtId="166" formatCode="_(&quot;$&quot;\ * #,##0.00_);_(&quot;$&quot;\ * \(#,##0.00\);_(&quot;$&quot;\ * &quot;-&quot;??_);_(@_)"/>
    <numFmt numFmtId="167" formatCode="_-* #,##0.0_-;\-* #,##0.0_-;_-* &quot;-&quot;??_-;_-@_-"/>
    <numFmt numFmtId="168" formatCode="[$-240A]dddd\,\ dd&quot; de &quot;mmmm&quot; de &quot;yyyy"/>
    <numFmt numFmtId="169" formatCode="[$-240A]h:mm:ss\ AM/PM"/>
    <numFmt numFmtId="170" formatCode="&quot;$&quot;#,##0.00"/>
    <numFmt numFmtId="171" formatCode="&quot;$&quot;#,##0.0"/>
    <numFmt numFmtId="172" formatCode="&quot;$&quot;#,##0"/>
    <numFmt numFmtId="173" formatCode="&quot;$&quot;#,##0.0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240A]d&quot; de &quot;mmmm&quot; de &quot;yyyy;@"/>
    <numFmt numFmtId="179" formatCode="_(* #,##0.00_);_(* \(#,##0.00\);_(* &quot;-&quot;??_);_(@_)"/>
    <numFmt numFmtId="180" formatCode="_(* #,##0_);_(* \(#,##0\);_(* &quot;-&quot;??_);_(@_)"/>
  </numFmts>
  <fonts count="68">
    <font>
      <sz val="11"/>
      <color theme="1"/>
      <name val="Calibri"/>
      <family val="2"/>
    </font>
    <font>
      <sz val="11"/>
      <color indexed="8"/>
      <name val="Calibri"/>
      <family val="2"/>
    </font>
    <font>
      <sz val="10"/>
      <name val="Arial"/>
      <family val="2"/>
    </font>
    <font>
      <sz val="11"/>
      <color indexed="8"/>
      <name val="Arial"/>
      <family val="2"/>
    </font>
    <font>
      <sz val="11"/>
      <color indexed="10"/>
      <name val="Arial"/>
      <family val="2"/>
    </font>
    <font>
      <sz val="12"/>
      <color indexed="8"/>
      <name val="Arial"/>
      <family val="2"/>
    </font>
    <font>
      <b/>
      <sz val="12"/>
      <color indexed="8"/>
      <name val="Arial"/>
      <family val="2"/>
    </font>
    <font>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0"/>
      <color indexed="8"/>
      <name val="Arial"/>
      <family val="2"/>
    </font>
    <font>
      <b/>
      <sz val="10"/>
      <color indexed="9"/>
      <name val="Arial"/>
      <family val="2"/>
    </font>
    <font>
      <sz val="10"/>
      <color indexed="8"/>
      <name val="Calibri"/>
      <family val="2"/>
    </font>
    <font>
      <b/>
      <sz val="11"/>
      <color indexed="8"/>
      <name val="Arial"/>
      <family val="2"/>
    </font>
    <font>
      <sz val="10"/>
      <name val="Calibri"/>
      <family val="2"/>
    </font>
    <font>
      <sz val="11"/>
      <color indexed="9"/>
      <name val="Arial"/>
      <family val="2"/>
    </font>
    <font>
      <b/>
      <sz val="11"/>
      <color indexed="9"/>
      <name val="Arial"/>
      <family val="2"/>
    </font>
    <font>
      <b/>
      <i/>
      <sz val="11"/>
      <color indexed="8"/>
      <name val="Arial"/>
      <family val="2"/>
    </font>
    <font>
      <u val="single"/>
      <sz val="11"/>
      <color indexed="30"/>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Arial"/>
      <family val="2"/>
    </font>
    <font>
      <b/>
      <sz val="10"/>
      <color theme="0"/>
      <name val="Arial"/>
      <family val="2"/>
    </font>
    <font>
      <sz val="10"/>
      <color theme="1"/>
      <name val="Calibri"/>
      <family val="2"/>
    </font>
    <font>
      <sz val="10"/>
      <color rgb="FF000000"/>
      <name val="Arial"/>
      <family val="2"/>
    </font>
    <font>
      <sz val="11"/>
      <color theme="1"/>
      <name val="Arial"/>
      <family val="2"/>
    </font>
    <font>
      <b/>
      <sz val="11"/>
      <color theme="1"/>
      <name val="Arial"/>
      <family val="2"/>
    </font>
    <font>
      <sz val="11"/>
      <color theme="0"/>
      <name val="Arial"/>
      <family val="2"/>
    </font>
    <font>
      <b/>
      <sz val="11"/>
      <color theme="0"/>
      <name val="Arial"/>
      <family val="2"/>
    </font>
    <font>
      <sz val="12"/>
      <color theme="1"/>
      <name val="Arial"/>
      <family val="2"/>
    </font>
    <font>
      <b/>
      <i/>
      <sz val="11"/>
      <color theme="1"/>
      <name val="Arial"/>
      <family val="2"/>
    </font>
    <font>
      <u val="single"/>
      <sz val="11"/>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theme="0"/>
        <bgColor indexed="64"/>
      </patternFill>
    </fill>
    <fill>
      <patternFill patternType="solid">
        <fgColor theme="0" tint="-0.49996998906135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style="thin"/>
      <top/>
      <bottom style="thin"/>
    </border>
    <border>
      <left/>
      <right style="thin"/>
      <top style="thin"/>
      <bottom style="thin"/>
    </border>
    <border>
      <left style="slantDashDot"/>
      <right/>
      <top style="slantDashDot"/>
      <bottom style="slantDashDot"/>
    </border>
    <border>
      <left/>
      <right/>
      <top style="slantDashDot"/>
      <bottom style="slantDashDot"/>
    </border>
    <border>
      <left/>
      <right style="slantDashDot"/>
      <top style="slantDashDot"/>
      <bottom style="slantDashDot"/>
    </border>
    <border>
      <left style="thin"/>
      <right/>
      <top/>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0" fontId="4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08">
    <xf numFmtId="0" fontId="0" fillId="0" borderId="0" xfId="0" applyFont="1" applyAlignment="1">
      <alignment/>
    </xf>
    <xf numFmtId="0" fontId="56" fillId="0" borderId="0" xfId="0" applyFont="1" applyAlignment="1">
      <alignment vertical="center"/>
    </xf>
    <xf numFmtId="0" fontId="57" fillId="0" borderId="0" xfId="0" applyFont="1" applyAlignment="1">
      <alignment vertical="center" wrapText="1"/>
    </xf>
    <xf numFmtId="0" fontId="57" fillId="0" borderId="0" xfId="0" applyFont="1" applyAlignment="1">
      <alignment horizontal="center" vertical="center" wrapText="1"/>
    </xf>
    <xf numFmtId="0" fontId="58" fillId="33" borderId="10" xfId="39" applyFont="1" applyFill="1" applyBorder="1" applyAlignment="1">
      <alignment horizontal="center" vertical="center" wrapText="1"/>
    </xf>
    <xf numFmtId="0" fontId="57" fillId="0" borderId="11" xfId="0" applyFont="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17"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4" borderId="11" xfId="0" applyFont="1" applyFill="1" applyBorder="1" applyAlignment="1">
      <alignment vertical="center" wrapText="1"/>
    </xf>
    <xf numFmtId="0" fontId="2" fillId="34" borderId="11" xfId="0" applyFont="1" applyFill="1" applyBorder="1" applyAlignment="1">
      <alignment horizontal="center" vertical="center" wrapText="1"/>
    </xf>
    <xf numFmtId="0" fontId="2" fillId="34" borderId="11" xfId="0" applyFont="1" applyFill="1" applyBorder="1" applyAlignment="1">
      <alignment horizontal="justify" vertical="center" wrapText="1"/>
    </xf>
    <xf numFmtId="0" fontId="2" fillId="34" borderId="12" xfId="0" applyFont="1" applyFill="1" applyBorder="1" applyAlignment="1">
      <alignment horizontal="center" vertical="center" wrapText="1"/>
    </xf>
    <xf numFmtId="0" fontId="2" fillId="34" borderId="11" xfId="56" applyFont="1" applyFill="1" applyBorder="1" applyAlignment="1">
      <alignment horizontal="justify" vertical="center" wrapText="1"/>
      <protection/>
    </xf>
    <xf numFmtId="17" fontId="57" fillId="0" borderId="11" xfId="0" applyNumberFormat="1" applyFont="1" applyBorder="1" applyAlignment="1">
      <alignment horizontal="center" vertical="center"/>
    </xf>
    <xf numFmtId="0" fontId="2" fillId="34" borderId="11" xfId="56" applyFont="1" applyFill="1" applyBorder="1" applyAlignment="1">
      <alignment horizontal="justify" vertical="center"/>
      <protection/>
    </xf>
    <xf numFmtId="0" fontId="57" fillId="34" borderId="11" xfId="0" applyFont="1" applyFill="1" applyBorder="1" applyAlignment="1">
      <alignment horizontal="center" vertical="center" wrapText="1"/>
    </xf>
    <xf numFmtId="3" fontId="2" fillId="34" borderId="11" xfId="0" applyNumberFormat="1" applyFont="1" applyFill="1" applyBorder="1" applyAlignment="1">
      <alignment horizontal="justify" vertical="center" wrapText="1"/>
    </xf>
    <xf numFmtId="0" fontId="57" fillId="0" borderId="11" xfId="0" applyFont="1" applyFill="1" applyBorder="1" applyAlignment="1">
      <alignment horizontal="center" vertical="center"/>
    </xf>
    <xf numFmtId="0" fontId="57" fillId="0" borderId="11" xfId="0" applyFont="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Alignment="1">
      <alignment wrapText="1"/>
    </xf>
    <xf numFmtId="0" fontId="57" fillId="0" borderId="0" xfId="0" applyFont="1" applyAlignment="1">
      <alignment/>
    </xf>
    <xf numFmtId="0" fontId="56" fillId="0" borderId="0" xfId="0" applyFont="1" applyAlignment="1">
      <alignment/>
    </xf>
    <xf numFmtId="0" fontId="55" fillId="0" borderId="0" xfId="0" applyFont="1" applyAlignment="1">
      <alignment/>
    </xf>
    <xf numFmtId="0" fontId="57" fillId="0" borderId="0" xfId="0" applyFont="1" applyAlignment="1">
      <alignment vertical="center"/>
    </xf>
    <xf numFmtId="0" fontId="57" fillId="34" borderId="11" xfId="0" applyFont="1" applyFill="1" applyBorder="1" applyAlignment="1">
      <alignment horizontal="center" vertical="center"/>
    </xf>
    <xf numFmtId="0" fontId="59" fillId="0" borderId="0" xfId="0" applyFont="1" applyAlignment="1">
      <alignment wrapText="1"/>
    </xf>
    <xf numFmtId="0" fontId="60" fillId="34" borderId="11" xfId="0" applyFont="1" applyFill="1" applyBorder="1" applyAlignment="1">
      <alignment horizontal="justify" vertical="center"/>
    </xf>
    <xf numFmtId="0" fontId="0" fillId="0" borderId="0" xfId="0" applyFont="1" applyAlignment="1">
      <alignment wrapText="1"/>
    </xf>
    <xf numFmtId="0" fontId="61" fillId="0" borderId="0" xfId="0" applyFont="1" applyAlignment="1">
      <alignment/>
    </xf>
    <xf numFmtId="0" fontId="61" fillId="0" borderId="0" xfId="0" applyFont="1" applyAlignment="1">
      <alignment vertical="center" wrapText="1"/>
    </xf>
    <xf numFmtId="0" fontId="62" fillId="0" borderId="0" xfId="0" applyFont="1" applyAlignment="1">
      <alignment vertical="center"/>
    </xf>
    <xf numFmtId="0" fontId="2" fillId="0" borderId="11" xfId="0" applyFont="1" applyBorder="1" applyAlignment="1">
      <alignment horizontal="left" vertical="center" wrapText="1"/>
    </xf>
    <xf numFmtId="0" fontId="2" fillId="0" borderId="11" xfId="0" applyFont="1" applyBorder="1" applyAlignment="1">
      <alignment horizontal="center" vertical="center" wrapText="1"/>
    </xf>
    <xf numFmtId="172" fontId="57" fillId="0" borderId="11" xfId="52" applyNumberFormat="1" applyFont="1" applyBorder="1" applyAlignment="1">
      <alignment vertical="center"/>
    </xf>
    <xf numFmtId="17" fontId="57" fillId="34" borderId="11" xfId="0" applyNumberFormat="1" applyFont="1" applyFill="1" applyBorder="1" applyAlignment="1">
      <alignment horizontal="center" vertical="center"/>
    </xf>
    <xf numFmtId="17" fontId="2" fillId="34" borderId="11" xfId="0" applyNumberFormat="1" applyFont="1" applyFill="1" applyBorder="1" applyAlignment="1">
      <alignment horizontal="center" vertical="center" wrapText="1"/>
    </xf>
    <xf numFmtId="0" fontId="32" fillId="34" borderId="11" xfId="0" applyFont="1" applyFill="1" applyBorder="1" applyAlignment="1">
      <alignment horizontal="left" vertical="center" wrapText="1"/>
    </xf>
    <xf numFmtId="172" fontId="57" fillId="34" borderId="11" xfId="52" applyNumberFormat="1" applyFont="1" applyFill="1" applyBorder="1" applyAlignment="1">
      <alignment vertical="center"/>
    </xf>
    <xf numFmtId="170" fontId="57" fillId="34" borderId="11" xfId="52" applyNumberFormat="1" applyFont="1" applyFill="1" applyBorder="1" applyAlignment="1">
      <alignment vertical="center"/>
    </xf>
    <xf numFmtId="0" fontId="0" fillId="0" borderId="0" xfId="0" applyAlignment="1">
      <alignment vertical="center" wrapText="1"/>
    </xf>
    <xf numFmtId="17" fontId="57" fillId="0" borderId="14" xfId="0" applyNumberFormat="1" applyFont="1" applyBorder="1" applyAlignment="1">
      <alignment horizontal="center" vertical="center"/>
    </xf>
    <xf numFmtId="17" fontId="2" fillId="0" borderId="14" xfId="0" applyNumberFormat="1" applyFont="1" applyFill="1" applyBorder="1" applyAlignment="1">
      <alignment horizontal="center" vertical="center" wrapText="1"/>
    </xf>
    <xf numFmtId="0" fontId="57" fillId="34" borderId="11" xfId="0" applyFont="1" applyFill="1" applyBorder="1" applyAlignment="1">
      <alignment horizontal="justify" vertical="center" wrapText="1"/>
    </xf>
    <xf numFmtId="0" fontId="57" fillId="0" borderId="11" xfId="0" applyFont="1" applyBorder="1" applyAlignment="1">
      <alignment horizontal="justify" vertical="center" wrapText="1"/>
    </xf>
    <xf numFmtId="0" fontId="60" fillId="34" borderId="11" xfId="0" applyFont="1" applyFill="1" applyBorder="1" applyAlignment="1">
      <alignment horizontal="justify" vertical="center" wrapText="1"/>
    </xf>
    <xf numFmtId="0" fontId="2" fillId="0" borderId="11" xfId="0" applyFont="1" applyBorder="1" applyAlignment="1">
      <alignment horizontal="justify" vertical="center" wrapText="1"/>
    </xf>
    <xf numFmtId="0" fontId="2" fillId="34" borderId="11" xfId="0" applyFont="1" applyFill="1" applyBorder="1" applyAlignment="1">
      <alignment horizontal="justify" vertical="center"/>
    </xf>
    <xf numFmtId="0" fontId="57" fillId="0" borderId="11" xfId="0" applyFont="1" applyFill="1" applyBorder="1" applyAlignment="1">
      <alignment horizontal="center" vertical="center" wrapText="1"/>
    </xf>
    <xf numFmtId="172" fontId="57" fillId="0" borderId="11" xfId="52" applyNumberFormat="1" applyFont="1" applyFill="1" applyBorder="1" applyAlignment="1">
      <alignment vertical="center"/>
    </xf>
    <xf numFmtId="172" fontId="63" fillId="0" borderId="0" xfId="0" applyNumberFormat="1" applyFont="1" applyAlignment="1">
      <alignment/>
    </xf>
    <xf numFmtId="0" fontId="57" fillId="0" borderId="10" xfId="0" applyFont="1" applyBorder="1" applyAlignment="1">
      <alignment horizontal="center" vertical="center"/>
    </xf>
    <xf numFmtId="0" fontId="64" fillId="18" borderId="10" xfId="39" applyFont="1" applyFill="1" applyBorder="1" applyAlignment="1">
      <alignment horizontal="center" vertical="center" wrapText="1"/>
    </xf>
    <xf numFmtId="0" fontId="2" fillId="0" borderId="12" xfId="0" applyFont="1" applyBorder="1" applyAlignment="1">
      <alignment horizontal="center" vertical="center" wrapText="1"/>
    </xf>
    <xf numFmtId="0" fontId="2" fillId="34" borderId="10" xfId="0" applyFont="1" applyFill="1" applyBorder="1" applyAlignment="1">
      <alignment horizontal="center" vertical="center" wrapText="1"/>
    </xf>
    <xf numFmtId="172" fontId="57" fillId="0" borderId="13" xfId="52" applyNumberFormat="1" applyFont="1" applyBorder="1" applyAlignment="1">
      <alignment vertical="center"/>
    </xf>
    <xf numFmtId="0" fontId="57" fillId="0" borderId="13" xfId="0" applyFont="1" applyBorder="1" applyAlignment="1">
      <alignment horizontal="center" vertical="center"/>
    </xf>
    <xf numFmtId="0" fontId="2" fillId="0" borderId="13" xfId="0" applyFont="1" applyFill="1" applyBorder="1" applyAlignment="1">
      <alignment vertical="center" wrapText="1"/>
    </xf>
    <xf numFmtId="165" fontId="2" fillId="34" borderId="11" xfId="54" applyNumberFormat="1" applyFont="1" applyFill="1" applyBorder="1" applyAlignment="1">
      <alignment vertical="center" wrapText="1"/>
    </xf>
    <xf numFmtId="165" fontId="2" fillId="34" borderId="11" xfId="0" applyNumberFormat="1" applyFont="1" applyFill="1" applyBorder="1" applyAlignment="1">
      <alignment vertical="center" wrapText="1"/>
    </xf>
    <xf numFmtId="0" fontId="8" fillId="34" borderId="11" xfId="0" applyFont="1" applyFill="1" applyBorder="1" applyAlignment="1">
      <alignment vertical="center" wrapText="1"/>
    </xf>
    <xf numFmtId="17" fontId="57" fillId="0" borderId="13" xfId="0" applyNumberFormat="1" applyFont="1" applyBorder="1" applyAlignment="1">
      <alignment horizontal="center" vertical="center"/>
    </xf>
    <xf numFmtId="0" fontId="57" fillId="0" borderId="12" xfId="0" applyFont="1" applyBorder="1" applyAlignment="1">
      <alignment horizontal="center" vertical="center" wrapText="1"/>
    </xf>
    <xf numFmtId="0" fontId="2" fillId="34" borderId="13" xfId="0" applyFont="1" applyFill="1" applyBorder="1" applyAlignment="1">
      <alignment horizontal="center" vertical="center" wrapText="1"/>
    </xf>
    <xf numFmtId="0" fontId="2" fillId="34" borderId="10" xfId="56" applyFont="1" applyFill="1" applyBorder="1" applyAlignment="1">
      <alignment horizontal="justify" vertical="center" wrapText="1"/>
      <protection/>
    </xf>
    <xf numFmtId="0" fontId="2" fillId="34" borderId="13" xfId="56" applyFont="1" applyFill="1" applyBorder="1" applyAlignment="1">
      <alignment horizontal="justify" vertical="center" wrapText="1"/>
      <protection/>
    </xf>
    <xf numFmtId="17" fontId="57" fillId="34" borderId="10" xfId="0" applyNumberFormat="1" applyFont="1" applyFill="1" applyBorder="1" applyAlignment="1">
      <alignment horizontal="center" vertical="center"/>
    </xf>
    <xf numFmtId="170" fontId="57" fillId="34" borderId="10" xfId="52" applyNumberFormat="1" applyFont="1" applyFill="1" applyBorder="1" applyAlignment="1">
      <alignment vertical="center"/>
    </xf>
    <xf numFmtId="0" fontId="57" fillId="34" borderId="10" xfId="0" applyFont="1" applyFill="1" applyBorder="1" applyAlignment="1">
      <alignment horizontal="center" vertical="center"/>
    </xf>
    <xf numFmtId="0" fontId="2" fillId="34" borderId="10" xfId="0" applyFont="1" applyFill="1" applyBorder="1" applyAlignment="1">
      <alignment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61" fillId="0" borderId="17" xfId="0" applyFont="1" applyBorder="1" applyAlignment="1">
      <alignment horizontal="left" vertical="center" wrapText="1"/>
    </xf>
    <xf numFmtId="0" fontId="58" fillId="33" borderId="18" xfId="39" applyFont="1" applyFill="1" applyBorder="1" applyAlignment="1">
      <alignment horizontal="center" vertical="center" wrapText="1"/>
    </xf>
    <xf numFmtId="0" fontId="58" fillId="33" borderId="0" xfId="39" applyFont="1" applyFill="1" applyBorder="1" applyAlignment="1">
      <alignment horizontal="center" vertical="center" wrapText="1"/>
    </xf>
    <xf numFmtId="0" fontId="61" fillId="0" borderId="12" xfId="0" applyFont="1" applyBorder="1" applyAlignment="1">
      <alignment horizontal="justify" vertical="center" wrapText="1"/>
    </xf>
    <xf numFmtId="0" fontId="61" fillId="0" borderId="19" xfId="0" applyFont="1" applyBorder="1" applyAlignment="1">
      <alignment horizontal="justify" vertical="center" wrapText="1"/>
    </xf>
    <xf numFmtId="0" fontId="61" fillId="0" borderId="14" xfId="0" applyFont="1" applyBorder="1" applyAlignment="1">
      <alignment horizontal="justify" vertical="center" wrapText="1"/>
    </xf>
    <xf numFmtId="0" fontId="7" fillId="0" borderId="12" xfId="46" applyFont="1" applyBorder="1" applyAlignment="1">
      <alignment horizontal="center" vertical="center" wrapText="1"/>
    </xf>
    <xf numFmtId="0" fontId="7" fillId="0" borderId="19" xfId="46" applyFont="1" applyBorder="1" applyAlignment="1">
      <alignment horizontal="center" vertical="center" wrapText="1"/>
    </xf>
    <xf numFmtId="0" fontId="7" fillId="0" borderId="14" xfId="46" applyFont="1" applyBorder="1" applyAlignment="1">
      <alignment horizontal="center" vertical="center" wrapText="1"/>
    </xf>
    <xf numFmtId="5" fontId="7" fillId="0" borderId="12" xfId="52" applyNumberFormat="1" applyFont="1" applyBorder="1" applyAlignment="1">
      <alignment horizontal="right" vertical="center" wrapText="1"/>
    </xf>
    <xf numFmtId="5" fontId="7" fillId="0" borderId="19" xfId="52" applyNumberFormat="1" applyFont="1" applyBorder="1" applyAlignment="1">
      <alignment horizontal="right" vertical="center" wrapText="1"/>
    </xf>
    <xf numFmtId="5" fontId="7" fillId="0" borderId="14" xfId="52" applyNumberFormat="1" applyFont="1" applyBorder="1" applyAlignment="1">
      <alignment horizontal="right" vertical="center" wrapText="1"/>
    </xf>
    <xf numFmtId="0" fontId="64" fillId="35" borderId="12" xfId="0" applyFont="1" applyFill="1" applyBorder="1" applyAlignment="1">
      <alignment horizontal="left" vertical="center" wrapText="1"/>
    </xf>
    <xf numFmtId="0" fontId="64" fillId="35" borderId="19" xfId="0" applyFont="1" applyFill="1" applyBorder="1" applyAlignment="1">
      <alignment horizontal="left" vertical="center" wrapText="1"/>
    </xf>
    <xf numFmtId="0" fontId="65" fillId="0" borderId="11" xfId="0" applyFont="1" applyBorder="1" applyAlignment="1">
      <alignment horizontal="left" vertical="center" wrapText="1"/>
    </xf>
    <xf numFmtId="0" fontId="66" fillId="0" borderId="12" xfId="0" applyFont="1" applyBorder="1" applyAlignment="1">
      <alignment horizontal="center" vertical="center" wrapText="1"/>
    </xf>
    <xf numFmtId="0" fontId="66" fillId="0" borderId="19" xfId="0" applyFont="1" applyBorder="1" applyAlignment="1">
      <alignment horizontal="center" vertical="center" wrapText="1"/>
    </xf>
    <xf numFmtId="0" fontId="66" fillId="0" borderId="14"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2" xfId="0" applyFont="1" applyBorder="1" applyAlignment="1" quotePrefix="1">
      <alignment horizontal="center" vertical="center" wrapText="1"/>
    </xf>
    <xf numFmtId="0" fontId="61" fillId="0" borderId="19" xfId="0" applyFont="1" applyBorder="1" applyAlignment="1" quotePrefix="1">
      <alignment horizontal="center" vertical="center" wrapText="1"/>
    </xf>
    <xf numFmtId="0" fontId="61" fillId="0" borderId="14" xfId="0" applyFont="1" applyBorder="1" applyAlignment="1" quotePrefix="1">
      <alignment horizontal="center" vertical="center" wrapText="1"/>
    </xf>
    <xf numFmtId="0" fontId="67" fillId="0" borderId="12" xfId="46" applyFont="1" applyBorder="1" applyAlignment="1" quotePrefix="1">
      <alignment horizontal="center" vertical="center" wrapText="1"/>
    </xf>
    <xf numFmtId="0" fontId="67" fillId="0" borderId="19" xfId="46" applyFont="1" applyBorder="1" applyAlignment="1" quotePrefix="1">
      <alignment horizontal="center" vertical="center" wrapText="1"/>
    </xf>
    <xf numFmtId="0" fontId="67" fillId="0" borderId="14" xfId="46" applyFont="1" applyBorder="1" applyAlignment="1" quotePrefix="1">
      <alignment horizontal="center" vertical="center" wrapText="1"/>
    </xf>
    <xf numFmtId="0" fontId="5" fillId="0" borderId="12" xfId="0" applyFont="1" applyBorder="1" applyAlignment="1">
      <alignment horizontal="justify" vertical="center"/>
    </xf>
    <xf numFmtId="0" fontId="5" fillId="0" borderId="19" xfId="0" applyFont="1" applyBorder="1" applyAlignment="1">
      <alignment horizontal="justify" vertical="center"/>
    </xf>
    <xf numFmtId="0" fontId="5" fillId="0" borderId="14" xfId="0" applyFont="1" applyBorder="1" applyAlignment="1">
      <alignment horizontal="justify" vertical="center"/>
    </xf>
    <xf numFmtId="14" fontId="7" fillId="0" borderId="12" xfId="0" applyNumberFormat="1" applyFont="1" applyBorder="1" applyAlignment="1">
      <alignment horizontal="center" vertical="center" wrapText="1"/>
    </xf>
    <xf numFmtId="14" fontId="7" fillId="0" borderId="19" xfId="0" applyNumberFormat="1" applyFont="1" applyBorder="1" applyAlignment="1">
      <alignment horizontal="center" vertical="center" wrapText="1"/>
    </xf>
    <xf numFmtId="14" fontId="7" fillId="0" borderId="14" xfId="0" applyNumberFormat="1"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209550</xdr:colOff>
      <xdr:row>12</xdr:row>
      <xdr:rowOff>200025</xdr:rowOff>
    </xdr:from>
    <xdr:ext cx="190500" cy="266700"/>
    <xdr:sp fLocksText="0">
      <xdr:nvSpPr>
        <xdr:cNvPr id="1" name="CuadroTexto 1592"/>
        <xdr:cNvSpPr txBox="1">
          <a:spLocks noChangeArrowheads="1"/>
        </xdr:cNvSpPr>
      </xdr:nvSpPr>
      <xdr:spPr>
        <a:xfrm>
          <a:off x="15020925" y="56864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1104900</xdr:colOff>
      <xdr:row>206</xdr:row>
      <xdr:rowOff>85725</xdr:rowOff>
    </xdr:from>
    <xdr:to>
      <xdr:col>2</xdr:col>
      <xdr:colOff>1285875</xdr:colOff>
      <xdr:row>206</xdr:row>
      <xdr:rowOff>352425</xdr:rowOff>
    </xdr:to>
    <xdr:sp fLocksText="0">
      <xdr:nvSpPr>
        <xdr:cNvPr id="2" name="11764 CuadroTexto"/>
        <xdr:cNvSpPr txBox="1">
          <a:spLocks noChangeArrowheads="1"/>
        </xdr:cNvSpPr>
      </xdr:nvSpPr>
      <xdr:spPr>
        <a:xfrm>
          <a:off x="3076575" y="155790900"/>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1104900</xdr:colOff>
      <xdr:row>206</xdr:row>
      <xdr:rowOff>85725</xdr:rowOff>
    </xdr:from>
    <xdr:to>
      <xdr:col>2</xdr:col>
      <xdr:colOff>1285875</xdr:colOff>
      <xdr:row>206</xdr:row>
      <xdr:rowOff>352425</xdr:rowOff>
    </xdr:to>
    <xdr:sp fLocksText="0">
      <xdr:nvSpPr>
        <xdr:cNvPr id="3" name="Text Box 11726"/>
        <xdr:cNvSpPr txBox="1">
          <a:spLocks noChangeArrowheads="1"/>
        </xdr:cNvSpPr>
      </xdr:nvSpPr>
      <xdr:spPr>
        <a:xfrm>
          <a:off x="3076575" y="155790900"/>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1104900</xdr:colOff>
      <xdr:row>206</xdr:row>
      <xdr:rowOff>85725</xdr:rowOff>
    </xdr:from>
    <xdr:to>
      <xdr:col>2</xdr:col>
      <xdr:colOff>1285875</xdr:colOff>
      <xdr:row>206</xdr:row>
      <xdr:rowOff>352425</xdr:rowOff>
    </xdr:to>
    <xdr:sp fLocksText="0">
      <xdr:nvSpPr>
        <xdr:cNvPr id="4" name="Text Box 17583"/>
        <xdr:cNvSpPr txBox="1">
          <a:spLocks noChangeArrowheads="1"/>
        </xdr:cNvSpPr>
      </xdr:nvSpPr>
      <xdr:spPr>
        <a:xfrm>
          <a:off x="3076575" y="155790900"/>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9"/>
  <sheetViews>
    <sheetView tabSelected="1" view="pageBreakPreview" zoomScale="85" zoomScaleNormal="85" zoomScaleSheetLayoutView="85" zoomScalePageLayoutView="80" workbookViewId="0" topLeftCell="A221">
      <selection activeCell="C225" sqref="C225"/>
    </sheetView>
  </sheetViews>
  <sheetFormatPr defaultColWidth="10.8515625" defaultRowHeight="15"/>
  <cols>
    <col min="1" max="1" width="6.57421875" style="23" customWidth="1"/>
    <col min="2" max="2" width="23.00390625" style="23" customWidth="1"/>
    <col min="3" max="3" width="61.140625" style="29" customWidth="1"/>
    <col min="4" max="4" width="15.421875" style="23" customWidth="1"/>
    <col min="5" max="5" width="11.28125" style="23" customWidth="1"/>
    <col min="6" max="6" width="15.140625" style="23" customWidth="1"/>
    <col min="7" max="7" width="13.7109375" style="23" customWidth="1"/>
    <col min="8" max="9" width="22.00390625" style="31" customWidth="1"/>
    <col min="10" max="10" width="16.28125" style="23" customWidth="1"/>
    <col min="11" max="11" width="15.57421875" style="23" customWidth="1"/>
    <col min="12" max="12" width="51.140625" style="23" customWidth="1"/>
    <col min="13" max="13" width="42.421875" style="23" customWidth="1"/>
    <col min="14" max="16384" width="10.8515625" style="23" customWidth="1"/>
  </cols>
  <sheetData>
    <row r="1" ht="15">
      <c r="A1" s="26"/>
    </row>
    <row r="2" spans="1:12" ht="21" customHeight="1">
      <c r="A2" s="26"/>
      <c r="B2" s="89" t="s">
        <v>0</v>
      </c>
      <c r="C2" s="89"/>
      <c r="D2" s="89"/>
      <c r="E2" s="89"/>
      <c r="F2" s="89"/>
      <c r="G2" s="89"/>
      <c r="H2" s="89"/>
      <c r="I2" s="89"/>
      <c r="J2" s="89"/>
      <c r="K2" s="89"/>
      <c r="L2" s="89"/>
    </row>
    <row r="3" spans="2:12" ht="21" customHeight="1">
      <c r="B3" s="89"/>
      <c r="C3" s="89"/>
      <c r="D3" s="89"/>
      <c r="E3" s="89"/>
      <c r="F3" s="89"/>
      <c r="G3" s="89"/>
      <c r="H3" s="89"/>
      <c r="I3" s="89"/>
      <c r="J3" s="89"/>
      <c r="K3" s="89"/>
      <c r="L3" s="89"/>
    </row>
    <row r="4" spans="2:12" ht="15">
      <c r="B4" s="24"/>
      <c r="C4" s="24"/>
      <c r="D4" s="24"/>
      <c r="E4" s="24"/>
      <c r="F4" s="24"/>
      <c r="G4" s="24"/>
      <c r="H4" s="32"/>
      <c r="I4" s="32"/>
      <c r="J4" s="24"/>
      <c r="K4" s="24"/>
      <c r="L4" s="24"/>
    </row>
    <row r="5" spans="2:12" ht="15">
      <c r="B5" s="1" t="s">
        <v>1</v>
      </c>
      <c r="C5" s="1"/>
      <c r="D5" s="1"/>
      <c r="E5" s="3"/>
      <c r="F5" s="2"/>
      <c r="G5" s="3"/>
      <c r="H5" s="33"/>
      <c r="I5" s="33"/>
      <c r="J5" s="2"/>
      <c r="K5" s="2"/>
      <c r="L5" s="2"/>
    </row>
    <row r="6" spans="2:12" ht="19.5" customHeight="1">
      <c r="B6" s="87" t="s">
        <v>2</v>
      </c>
      <c r="C6" s="88"/>
      <c r="D6" s="88"/>
      <c r="E6" s="90" t="s">
        <v>3</v>
      </c>
      <c r="F6" s="91"/>
      <c r="G6" s="91"/>
      <c r="H6" s="91"/>
      <c r="I6" s="91"/>
      <c r="J6" s="91"/>
      <c r="K6" s="91"/>
      <c r="L6" s="92"/>
    </row>
    <row r="7" spans="2:12" ht="19.5" customHeight="1">
      <c r="B7" s="87" t="s">
        <v>4</v>
      </c>
      <c r="C7" s="88"/>
      <c r="D7" s="88"/>
      <c r="E7" s="93" t="s">
        <v>5</v>
      </c>
      <c r="F7" s="94"/>
      <c r="G7" s="94"/>
      <c r="H7" s="94"/>
      <c r="I7" s="94"/>
      <c r="J7" s="94"/>
      <c r="K7" s="94"/>
      <c r="L7" s="95"/>
    </row>
    <row r="8" spans="2:12" ht="19.5" customHeight="1">
      <c r="B8" s="87" t="s">
        <v>6</v>
      </c>
      <c r="C8" s="88"/>
      <c r="D8" s="88"/>
      <c r="E8" s="96">
        <v>3282888</v>
      </c>
      <c r="F8" s="97"/>
      <c r="G8" s="97"/>
      <c r="H8" s="97"/>
      <c r="I8" s="97"/>
      <c r="J8" s="97"/>
      <c r="K8" s="97"/>
      <c r="L8" s="98"/>
    </row>
    <row r="9" spans="2:13" ht="19.5" customHeight="1">
      <c r="B9" s="87" t="s">
        <v>7</v>
      </c>
      <c r="C9" s="88"/>
      <c r="D9" s="88"/>
      <c r="E9" s="99" t="s">
        <v>8</v>
      </c>
      <c r="F9" s="100"/>
      <c r="G9" s="100"/>
      <c r="H9" s="100"/>
      <c r="I9" s="100"/>
      <c r="J9" s="100"/>
      <c r="K9" s="100"/>
      <c r="L9" s="101"/>
      <c r="M9" s="43"/>
    </row>
    <row r="10" spans="2:12" ht="147.75" customHeight="1">
      <c r="B10" s="87" t="s">
        <v>9</v>
      </c>
      <c r="C10" s="88"/>
      <c r="D10" s="88"/>
      <c r="E10" s="102" t="s">
        <v>224</v>
      </c>
      <c r="F10" s="103"/>
      <c r="G10" s="103"/>
      <c r="H10" s="103"/>
      <c r="I10" s="103"/>
      <c r="J10" s="103"/>
      <c r="K10" s="103"/>
      <c r="L10" s="104"/>
    </row>
    <row r="11" spans="2:12" ht="53.25" customHeight="1">
      <c r="B11" s="87" t="s">
        <v>10</v>
      </c>
      <c r="C11" s="88"/>
      <c r="D11" s="88"/>
      <c r="E11" s="78" t="s">
        <v>341</v>
      </c>
      <c r="F11" s="79"/>
      <c r="G11" s="79"/>
      <c r="H11" s="79"/>
      <c r="I11" s="79"/>
      <c r="J11" s="79"/>
      <c r="K11" s="79"/>
      <c r="L11" s="80"/>
    </row>
    <row r="12" spans="2:12" ht="66" customHeight="1">
      <c r="B12" s="87" t="s">
        <v>11</v>
      </c>
      <c r="C12" s="88"/>
      <c r="D12" s="88"/>
      <c r="E12" s="81" t="s">
        <v>16</v>
      </c>
      <c r="F12" s="82"/>
      <c r="G12" s="82"/>
      <c r="H12" s="82"/>
      <c r="I12" s="82"/>
      <c r="J12" s="82"/>
      <c r="K12" s="82"/>
      <c r="L12" s="83"/>
    </row>
    <row r="13" spans="2:12" ht="19.5" customHeight="1">
      <c r="B13" s="87" t="s">
        <v>12</v>
      </c>
      <c r="C13" s="88"/>
      <c r="D13" s="88"/>
      <c r="E13" s="84">
        <f>SUM(H20:H267)</f>
        <v>25894658384</v>
      </c>
      <c r="F13" s="85"/>
      <c r="G13" s="85"/>
      <c r="H13" s="85"/>
      <c r="I13" s="85"/>
      <c r="J13" s="85"/>
      <c r="K13" s="85"/>
      <c r="L13" s="86"/>
    </row>
    <row r="14" spans="2:12" ht="19.5" customHeight="1">
      <c r="B14" s="87" t="s">
        <v>13</v>
      </c>
      <c r="C14" s="88"/>
      <c r="D14" s="88"/>
      <c r="E14" s="84">
        <v>193047120</v>
      </c>
      <c r="F14" s="85"/>
      <c r="G14" s="85"/>
      <c r="H14" s="85"/>
      <c r="I14" s="85"/>
      <c r="J14" s="85"/>
      <c r="K14" s="85"/>
      <c r="L14" s="86"/>
    </row>
    <row r="15" spans="2:12" ht="19.5" customHeight="1">
      <c r="B15" s="87" t="s">
        <v>14</v>
      </c>
      <c r="C15" s="88"/>
      <c r="D15" s="88"/>
      <c r="E15" s="84">
        <v>19304712</v>
      </c>
      <c r="F15" s="85"/>
      <c r="G15" s="85"/>
      <c r="H15" s="85"/>
      <c r="I15" s="85"/>
      <c r="J15" s="85"/>
      <c r="K15" s="85"/>
      <c r="L15" s="86"/>
    </row>
    <row r="16" spans="2:12" ht="19.5" customHeight="1">
      <c r="B16" s="87" t="s">
        <v>15</v>
      </c>
      <c r="C16" s="88"/>
      <c r="D16" s="88"/>
      <c r="E16" s="105">
        <v>42536</v>
      </c>
      <c r="F16" s="106"/>
      <c r="G16" s="106"/>
      <c r="H16" s="106"/>
      <c r="I16" s="106"/>
      <c r="J16" s="106"/>
      <c r="K16" s="106"/>
      <c r="L16" s="107"/>
    </row>
    <row r="17" spans="2:12" ht="15">
      <c r="B17" s="24"/>
      <c r="C17" s="24"/>
      <c r="D17" s="24"/>
      <c r="E17" s="24"/>
      <c r="F17" s="24"/>
      <c r="G17" s="24"/>
      <c r="H17" s="32"/>
      <c r="I17" s="32"/>
      <c r="J17" s="24"/>
      <c r="K17" s="24"/>
      <c r="L17" s="24"/>
    </row>
    <row r="18" spans="2:12" ht="30" customHeight="1">
      <c r="B18" s="34" t="s">
        <v>158</v>
      </c>
      <c r="C18" s="24"/>
      <c r="D18" s="24"/>
      <c r="E18" s="24"/>
      <c r="F18" s="24"/>
      <c r="G18" s="24"/>
      <c r="H18" s="53">
        <f>SUM(H20:H267)</f>
        <v>25894658384</v>
      </c>
      <c r="I18" s="32"/>
      <c r="J18" s="24"/>
      <c r="K18" s="24"/>
      <c r="L18" s="24"/>
    </row>
    <row r="19" spans="2:12" ht="84" customHeight="1">
      <c r="B19" s="55" t="s">
        <v>27</v>
      </c>
      <c r="C19" s="55" t="s">
        <v>17</v>
      </c>
      <c r="D19" s="55" t="s">
        <v>18</v>
      </c>
      <c r="E19" s="55" t="s">
        <v>19</v>
      </c>
      <c r="F19" s="55" t="s">
        <v>20</v>
      </c>
      <c r="G19" s="55" t="s">
        <v>21</v>
      </c>
      <c r="H19" s="55" t="s">
        <v>22</v>
      </c>
      <c r="I19" s="55" t="s">
        <v>23</v>
      </c>
      <c r="J19" s="55" t="s">
        <v>24</v>
      </c>
      <c r="K19" s="55" t="s">
        <v>25</v>
      </c>
      <c r="L19" s="55" t="s">
        <v>26</v>
      </c>
    </row>
    <row r="20" spans="2:12" ht="51">
      <c r="B20" s="20" t="s">
        <v>156</v>
      </c>
      <c r="C20" s="47" t="s">
        <v>104</v>
      </c>
      <c r="D20" s="15">
        <v>42370</v>
      </c>
      <c r="E20" s="5" t="s">
        <v>29</v>
      </c>
      <c r="F20" s="20" t="s">
        <v>30</v>
      </c>
      <c r="G20" s="11" t="s">
        <v>132</v>
      </c>
      <c r="H20" s="37">
        <v>10800000</v>
      </c>
      <c r="I20" s="37">
        <f aca="true" t="shared" si="0" ref="I20:I51">+H20</f>
        <v>10800000</v>
      </c>
      <c r="J20" s="5" t="s">
        <v>31</v>
      </c>
      <c r="K20" s="5" t="s">
        <v>120</v>
      </c>
      <c r="L20" s="6" t="s">
        <v>199</v>
      </c>
    </row>
    <row r="21" spans="2:12" ht="51">
      <c r="B21" s="20" t="s">
        <v>156</v>
      </c>
      <c r="C21" s="47" t="s">
        <v>223</v>
      </c>
      <c r="D21" s="15">
        <v>42370</v>
      </c>
      <c r="E21" s="5" t="s">
        <v>29</v>
      </c>
      <c r="F21" s="20" t="s">
        <v>30</v>
      </c>
      <c r="G21" s="11" t="s">
        <v>132</v>
      </c>
      <c r="H21" s="37">
        <v>23200000</v>
      </c>
      <c r="I21" s="37">
        <f t="shared" si="0"/>
        <v>23200000</v>
      </c>
      <c r="J21" s="5" t="s">
        <v>31</v>
      </c>
      <c r="K21" s="5" t="s">
        <v>120</v>
      </c>
      <c r="L21" s="6" t="s">
        <v>199</v>
      </c>
    </row>
    <row r="22" spans="2:12" ht="51">
      <c r="B22" s="20" t="s">
        <v>156</v>
      </c>
      <c r="C22" s="47" t="s">
        <v>222</v>
      </c>
      <c r="D22" s="15">
        <v>42370</v>
      </c>
      <c r="E22" s="5" t="s">
        <v>29</v>
      </c>
      <c r="F22" s="20" t="s">
        <v>30</v>
      </c>
      <c r="G22" s="11" t="s">
        <v>132</v>
      </c>
      <c r="H22" s="37">
        <v>45600000</v>
      </c>
      <c r="I22" s="37">
        <f t="shared" si="0"/>
        <v>45600000</v>
      </c>
      <c r="J22" s="5" t="s">
        <v>31</v>
      </c>
      <c r="K22" s="5" t="s">
        <v>120</v>
      </c>
      <c r="L22" s="6" t="s">
        <v>199</v>
      </c>
    </row>
    <row r="23" spans="2:12" ht="68.25" customHeight="1">
      <c r="B23" s="20" t="s">
        <v>156</v>
      </c>
      <c r="C23" s="47" t="s">
        <v>221</v>
      </c>
      <c r="D23" s="15">
        <v>42370</v>
      </c>
      <c r="E23" s="5" t="s">
        <v>29</v>
      </c>
      <c r="F23" s="20" t="s">
        <v>30</v>
      </c>
      <c r="G23" s="11" t="s">
        <v>132</v>
      </c>
      <c r="H23" s="37">
        <v>46800000</v>
      </c>
      <c r="I23" s="37">
        <f t="shared" si="0"/>
        <v>46800000</v>
      </c>
      <c r="J23" s="5" t="s">
        <v>31</v>
      </c>
      <c r="K23" s="5" t="s">
        <v>120</v>
      </c>
      <c r="L23" s="6" t="s">
        <v>199</v>
      </c>
    </row>
    <row r="24" spans="2:12" ht="190.5" customHeight="1">
      <c r="B24" s="20" t="s">
        <v>154</v>
      </c>
      <c r="C24" s="46" t="s">
        <v>172</v>
      </c>
      <c r="D24" s="15">
        <v>42370</v>
      </c>
      <c r="E24" s="28" t="s">
        <v>55</v>
      </c>
      <c r="F24" s="17" t="s">
        <v>30</v>
      </c>
      <c r="G24" s="7" t="s">
        <v>114</v>
      </c>
      <c r="H24" s="37">
        <v>57000000</v>
      </c>
      <c r="I24" s="37">
        <f t="shared" si="0"/>
        <v>57000000</v>
      </c>
      <c r="J24" s="28" t="s">
        <v>31</v>
      </c>
      <c r="K24" s="5" t="s">
        <v>120</v>
      </c>
      <c r="L24" s="10" t="s">
        <v>199</v>
      </c>
    </row>
    <row r="25" spans="2:12" ht="51">
      <c r="B25" s="20" t="s">
        <v>154</v>
      </c>
      <c r="C25" s="48" t="s">
        <v>173</v>
      </c>
      <c r="D25" s="15">
        <v>42370</v>
      </c>
      <c r="E25" s="28" t="s">
        <v>55</v>
      </c>
      <c r="F25" s="17" t="s">
        <v>30</v>
      </c>
      <c r="G25" s="7" t="s">
        <v>114</v>
      </c>
      <c r="H25" s="37">
        <v>38000000</v>
      </c>
      <c r="I25" s="37">
        <f t="shared" si="0"/>
        <v>38000000</v>
      </c>
      <c r="J25" s="28" t="s">
        <v>31</v>
      </c>
      <c r="K25" s="5" t="s">
        <v>120</v>
      </c>
      <c r="L25" s="10" t="s">
        <v>199</v>
      </c>
    </row>
    <row r="26" spans="2:12" ht="51">
      <c r="B26" s="20" t="s">
        <v>154</v>
      </c>
      <c r="C26" s="48" t="s">
        <v>173</v>
      </c>
      <c r="D26" s="15">
        <v>42370</v>
      </c>
      <c r="E26" s="28" t="s">
        <v>55</v>
      </c>
      <c r="F26" s="17" t="s">
        <v>30</v>
      </c>
      <c r="G26" s="7" t="s">
        <v>114</v>
      </c>
      <c r="H26" s="37">
        <v>38000000</v>
      </c>
      <c r="I26" s="37">
        <f t="shared" si="0"/>
        <v>38000000</v>
      </c>
      <c r="J26" s="28" t="s">
        <v>31</v>
      </c>
      <c r="K26" s="5" t="s">
        <v>120</v>
      </c>
      <c r="L26" s="10" t="s">
        <v>199</v>
      </c>
    </row>
    <row r="27" spans="2:12" ht="57.75" customHeight="1">
      <c r="B27" s="7">
        <v>84131503</v>
      </c>
      <c r="C27" s="12" t="s">
        <v>225</v>
      </c>
      <c r="D27" s="8">
        <v>42370</v>
      </c>
      <c r="E27" s="7" t="s">
        <v>125</v>
      </c>
      <c r="F27" s="7" t="s">
        <v>117</v>
      </c>
      <c r="G27" s="7" t="s">
        <v>114</v>
      </c>
      <c r="H27" s="37">
        <v>4100000</v>
      </c>
      <c r="I27" s="37">
        <f t="shared" si="0"/>
        <v>4100000</v>
      </c>
      <c r="J27" s="5" t="s">
        <v>31</v>
      </c>
      <c r="K27" s="5" t="s">
        <v>120</v>
      </c>
      <c r="L27" s="6" t="s">
        <v>101</v>
      </c>
    </row>
    <row r="28" spans="2:12" ht="63.75">
      <c r="B28" s="20" t="s">
        <v>154</v>
      </c>
      <c r="C28" s="46" t="s">
        <v>165</v>
      </c>
      <c r="D28" s="38">
        <v>42373</v>
      </c>
      <c r="E28" s="28" t="s">
        <v>55</v>
      </c>
      <c r="F28" s="17" t="s">
        <v>30</v>
      </c>
      <c r="G28" s="7" t="s">
        <v>114</v>
      </c>
      <c r="H28" s="37">
        <v>29715515.5</v>
      </c>
      <c r="I28" s="37">
        <f t="shared" si="0"/>
        <v>29715515.5</v>
      </c>
      <c r="J28" s="28" t="s">
        <v>31</v>
      </c>
      <c r="K28" s="5" t="s">
        <v>120</v>
      </c>
      <c r="L28" s="6" t="s">
        <v>193</v>
      </c>
    </row>
    <row r="29" spans="2:12" ht="180" customHeight="1">
      <c r="B29" s="20" t="s">
        <v>154</v>
      </c>
      <c r="C29" s="46" t="s">
        <v>166</v>
      </c>
      <c r="D29" s="38">
        <v>42373</v>
      </c>
      <c r="E29" s="28" t="s">
        <v>55</v>
      </c>
      <c r="F29" s="17" t="s">
        <v>30</v>
      </c>
      <c r="G29" s="7" t="s">
        <v>114</v>
      </c>
      <c r="H29" s="37">
        <v>32384635.5</v>
      </c>
      <c r="I29" s="37">
        <f t="shared" si="0"/>
        <v>32384635.5</v>
      </c>
      <c r="J29" s="28" t="s">
        <v>31</v>
      </c>
      <c r="K29" s="5" t="s">
        <v>120</v>
      </c>
      <c r="L29" s="6" t="s">
        <v>193</v>
      </c>
    </row>
    <row r="30" spans="2:12" ht="147" customHeight="1">
      <c r="B30" s="20" t="s">
        <v>154</v>
      </c>
      <c r="C30" s="48" t="s">
        <v>168</v>
      </c>
      <c r="D30" s="38">
        <v>42373</v>
      </c>
      <c r="E30" s="28" t="s">
        <v>55</v>
      </c>
      <c r="F30" s="17" t="s">
        <v>30</v>
      </c>
      <c r="G30" s="7" t="s">
        <v>114</v>
      </c>
      <c r="H30" s="37">
        <v>33392500</v>
      </c>
      <c r="I30" s="37">
        <f t="shared" si="0"/>
        <v>33392500</v>
      </c>
      <c r="J30" s="28" t="s">
        <v>31</v>
      </c>
      <c r="K30" s="5" t="s">
        <v>120</v>
      </c>
      <c r="L30" s="10" t="s">
        <v>203</v>
      </c>
    </row>
    <row r="31" spans="2:12" ht="127.5">
      <c r="B31" s="20" t="s">
        <v>154</v>
      </c>
      <c r="C31" s="48" t="s">
        <v>169</v>
      </c>
      <c r="D31" s="38">
        <v>42373</v>
      </c>
      <c r="E31" s="28" t="s">
        <v>55</v>
      </c>
      <c r="F31" s="17" t="s">
        <v>30</v>
      </c>
      <c r="G31" s="7" t="s">
        <v>114</v>
      </c>
      <c r="H31" s="37">
        <v>27550000</v>
      </c>
      <c r="I31" s="37">
        <f t="shared" si="0"/>
        <v>27550000</v>
      </c>
      <c r="J31" s="28" t="s">
        <v>31</v>
      </c>
      <c r="K31" s="5" t="s">
        <v>120</v>
      </c>
      <c r="L31" s="10" t="s">
        <v>203</v>
      </c>
    </row>
    <row r="32" spans="2:12" ht="76.5">
      <c r="B32" s="20" t="s">
        <v>154</v>
      </c>
      <c r="C32" s="48" t="s">
        <v>170</v>
      </c>
      <c r="D32" s="38">
        <v>42373</v>
      </c>
      <c r="E32" s="28" t="s">
        <v>55</v>
      </c>
      <c r="F32" s="17" t="s">
        <v>30</v>
      </c>
      <c r="G32" s="7" t="s">
        <v>114</v>
      </c>
      <c r="H32" s="37">
        <v>30400000</v>
      </c>
      <c r="I32" s="37">
        <f t="shared" si="0"/>
        <v>30400000</v>
      </c>
      <c r="J32" s="28" t="s">
        <v>31</v>
      </c>
      <c r="K32" s="5" t="s">
        <v>120</v>
      </c>
      <c r="L32" s="10" t="s">
        <v>204</v>
      </c>
    </row>
    <row r="33" spans="2:12" ht="51">
      <c r="B33" s="20" t="s">
        <v>154</v>
      </c>
      <c r="C33" s="46" t="s">
        <v>171</v>
      </c>
      <c r="D33" s="38">
        <v>42373</v>
      </c>
      <c r="E33" s="28" t="s">
        <v>55</v>
      </c>
      <c r="F33" s="17" t="s">
        <v>30</v>
      </c>
      <c r="G33" s="7" t="s">
        <v>114</v>
      </c>
      <c r="H33" s="37">
        <v>30400000</v>
      </c>
      <c r="I33" s="37">
        <f t="shared" si="0"/>
        <v>30400000</v>
      </c>
      <c r="J33" s="28" t="s">
        <v>31</v>
      </c>
      <c r="K33" s="5" t="s">
        <v>120</v>
      </c>
      <c r="L33" s="10" t="s">
        <v>204</v>
      </c>
    </row>
    <row r="34" spans="2:12" ht="63.75">
      <c r="B34" s="5">
        <v>80111620</v>
      </c>
      <c r="C34" s="47" t="s">
        <v>226</v>
      </c>
      <c r="D34" s="15">
        <v>42373</v>
      </c>
      <c r="E34" s="5" t="s">
        <v>29</v>
      </c>
      <c r="F34" s="20" t="s">
        <v>30</v>
      </c>
      <c r="G34" s="7" t="s">
        <v>114</v>
      </c>
      <c r="H34" s="37">
        <v>12511796</v>
      </c>
      <c r="I34" s="37">
        <f t="shared" si="0"/>
        <v>12511796</v>
      </c>
      <c r="J34" s="5" t="s">
        <v>31</v>
      </c>
      <c r="K34" s="5" t="s">
        <v>120</v>
      </c>
      <c r="L34" s="6" t="s">
        <v>201</v>
      </c>
    </row>
    <row r="35" spans="2:12" ht="63.75">
      <c r="B35" s="54">
        <v>80111620</v>
      </c>
      <c r="C35" s="47" t="s">
        <v>227</v>
      </c>
      <c r="D35" s="15">
        <v>42373</v>
      </c>
      <c r="E35" s="5" t="s">
        <v>29</v>
      </c>
      <c r="F35" s="20" t="s">
        <v>30</v>
      </c>
      <c r="G35" s="7" t="s">
        <v>114</v>
      </c>
      <c r="H35" s="37">
        <v>8206800</v>
      </c>
      <c r="I35" s="37">
        <f t="shared" si="0"/>
        <v>8206800</v>
      </c>
      <c r="J35" s="5" t="s">
        <v>31</v>
      </c>
      <c r="K35" s="5" t="s">
        <v>120</v>
      </c>
      <c r="L35" s="6" t="s">
        <v>201</v>
      </c>
    </row>
    <row r="36" spans="2:12" ht="63.75">
      <c r="B36" s="5">
        <v>80111620</v>
      </c>
      <c r="C36" s="47" t="s">
        <v>228</v>
      </c>
      <c r="D36" s="15">
        <v>42373</v>
      </c>
      <c r="E36" s="5" t="s">
        <v>29</v>
      </c>
      <c r="F36" s="20" t="s">
        <v>30</v>
      </c>
      <c r="G36" s="7" t="s">
        <v>114</v>
      </c>
      <c r="H36" s="37">
        <v>7813344</v>
      </c>
      <c r="I36" s="37">
        <f t="shared" si="0"/>
        <v>7813344</v>
      </c>
      <c r="J36" s="5" t="s">
        <v>31</v>
      </c>
      <c r="K36" s="5" t="s">
        <v>120</v>
      </c>
      <c r="L36" s="6" t="s">
        <v>201</v>
      </c>
    </row>
    <row r="37" spans="2:12" ht="51">
      <c r="B37" s="17" t="s">
        <v>154</v>
      </c>
      <c r="C37" s="48" t="s">
        <v>167</v>
      </c>
      <c r="D37" s="38">
        <v>42373</v>
      </c>
      <c r="E37" s="28" t="s">
        <v>55</v>
      </c>
      <c r="F37" s="17" t="s">
        <v>30</v>
      </c>
      <c r="G37" s="11" t="s">
        <v>114</v>
      </c>
      <c r="H37" s="41">
        <v>16103412</v>
      </c>
      <c r="I37" s="41">
        <f t="shared" si="0"/>
        <v>16103412</v>
      </c>
      <c r="J37" s="28" t="s">
        <v>31</v>
      </c>
      <c r="K37" s="28" t="s">
        <v>120</v>
      </c>
      <c r="L37" s="10" t="s">
        <v>101</v>
      </c>
    </row>
    <row r="38" spans="2:12" ht="51">
      <c r="B38" s="5">
        <v>84111500</v>
      </c>
      <c r="C38" s="47" t="s">
        <v>269</v>
      </c>
      <c r="D38" s="15">
        <v>42401</v>
      </c>
      <c r="E38" s="5" t="s">
        <v>29</v>
      </c>
      <c r="F38" s="20" t="s">
        <v>30</v>
      </c>
      <c r="G38" s="11" t="s">
        <v>132</v>
      </c>
      <c r="H38" s="37">
        <v>7413000</v>
      </c>
      <c r="I38" s="37">
        <f t="shared" si="0"/>
        <v>7413000</v>
      </c>
      <c r="J38" s="5" t="s">
        <v>31</v>
      </c>
      <c r="K38" s="5" t="s">
        <v>120</v>
      </c>
      <c r="L38" s="6" t="s">
        <v>193</v>
      </c>
    </row>
    <row r="39" spans="2:12" ht="51">
      <c r="B39" s="5">
        <v>84111500</v>
      </c>
      <c r="C39" s="47" t="s">
        <v>270</v>
      </c>
      <c r="D39" s="15">
        <v>42401</v>
      </c>
      <c r="E39" s="5" t="s">
        <v>29</v>
      </c>
      <c r="F39" s="20" t="s">
        <v>30</v>
      </c>
      <c r="G39" s="20" t="s">
        <v>187</v>
      </c>
      <c r="H39" s="37">
        <v>15200000</v>
      </c>
      <c r="I39" s="37">
        <f t="shared" si="0"/>
        <v>15200000</v>
      </c>
      <c r="J39" s="5" t="s">
        <v>31</v>
      </c>
      <c r="K39" s="5" t="s">
        <v>120</v>
      </c>
      <c r="L39" s="6" t="s">
        <v>193</v>
      </c>
    </row>
    <row r="40" spans="2:12" ht="51">
      <c r="B40" s="5">
        <v>84111500</v>
      </c>
      <c r="C40" s="47" t="s">
        <v>271</v>
      </c>
      <c r="D40" s="15">
        <v>42401</v>
      </c>
      <c r="E40" s="5" t="s">
        <v>29</v>
      </c>
      <c r="F40" s="20" t="s">
        <v>30</v>
      </c>
      <c r="G40" s="11" t="s">
        <v>132</v>
      </c>
      <c r="H40" s="37">
        <v>11121600</v>
      </c>
      <c r="I40" s="37">
        <f t="shared" si="0"/>
        <v>11121600</v>
      </c>
      <c r="J40" s="5" t="s">
        <v>31</v>
      </c>
      <c r="K40" s="5" t="s">
        <v>120</v>
      </c>
      <c r="L40" s="6" t="s">
        <v>193</v>
      </c>
    </row>
    <row r="41" spans="2:12" ht="76.5">
      <c r="B41" s="5">
        <v>80111620</v>
      </c>
      <c r="C41" s="47" t="s">
        <v>95</v>
      </c>
      <c r="D41" s="15">
        <v>42401</v>
      </c>
      <c r="E41" s="5" t="s">
        <v>54</v>
      </c>
      <c r="F41" s="20" t="s">
        <v>30</v>
      </c>
      <c r="G41" s="11" t="s">
        <v>132</v>
      </c>
      <c r="H41" s="37">
        <v>34206291</v>
      </c>
      <c r="I41" s="37">
        <f t="shared" si="0"/>
        <v>34206291</v>
      </c>
      <c r="J41" s="5" t="s">
        <v>31</v>
      </c>
      <c r="K41" s="5" t="s">
        <v>120</v>
      </c>
      <c r="L41" s="6" t="s">
        <v>138</v>
      </c>
    </row>
    <row r="42" spans="2:12" ht="63.75">
      <c r="B42" s="20" t="s">
        <v>152</v>
      </c>
      <c r="C42" s="47" t="s">
        <v>96</v>
      </c>
      <c r="D42" s="15">
        <v>42401</v>
      </c>
      <c r="E42" s="5" t="s">
        <v>97</v>
      </c>
      <c r="F42" s="20" t="s">
        <v>30</v>
      </c>
      <c r="G42" s="11" t="s">
        <v>132</v>
      </c>
      <c r="H42" s="37">
        <v>54264000</v>
      </c>
      <c r="I42" s="37">
        <f t="shared" si="0"/>
        <v>54264000</v>
      </c>
      <c r="J42" s="5" t="s">
        <v>31</v>
      </c>
      <c r="K42" s="5" t="s">
        <v>120</v>
      </c>
      <c r="L42" s="6" t="s">
        <v>138</v>
      </c>
    </row>
    <row r="43" spans="2:12" ht="63.75">
      <c r="B43" s="20" t="s">
        <v>152</v>
      </c>
      <c r="C43" s="47" t="s">
        <v>98</v>
      </c>
      <c r="D43" s="15">
        <v>42401</v>
      </c>
      <c r="E43" s="5" t="s">
        <v>36</v>
      </c>
      <c r="F43" s="20" t="s">
        <v>30</v>
      </c>
      <c r="G43" s="11" t="s">
        <v>132</v>
      </c>
      <c r="H43" s="37">
        <v>66643840</v>
      </c>
      <c r="I43" s="37">
        <f t="shared" si="0"/>
        <v>66643840</v>
      </c>
      <c r="J43" s="5" t="s">
        <v>31</v>
      </c>
      <c r="K43" s="5" t="s">
        <v>120</v>
      </c>
      <c r="L43" s="6" t="s">
        <v>138</v>
      </c>
    </row>
    <row r="44" spans="2:12" ht="63.75">
      <c r="B44" s="20" t="s">
        <v>152</v>
      </c>
      <c r="C44" s="47" t="s">
        <v>99</v>
      </c>
      <c r="D44" s="15">
        <v>42401</v>
      </c>
      <c r="E44" s="5" t="s">
        <v>54</v>
      </c>
      <c r="F44" s="20" t="s">
        <v>30</v>
      </c>
      <c r="G44" s="11" t="s">
        <v>132</v>
      </c>
      <c r="H44" s="37">
        <v>50037750</v>
      </c>
      <c r="I44" s="37">
        <f t="shared" si="0"/>
        <v>50037750</v>
      </c>
      <c r="J44" s="5" t="s">
        <v>31</v>
      </c>
      <c r="K44" s="5" t="s">
        <v>120</v>
      </c>
      <c r="L44" s="6" t="s">
        <v>138</v>
      </c>
    </row>
    <row r="45" spans="2:12" ht="63.75">
      <c r="B45" s="20" t="s">
        <v>152</v>
      </c>
      <c r="C45" s="47" t="s">
        <v>277</v>
      </c>
      <c r="D45" s="15">
        <v>42401</v>
      </c>
      <c r="E45" s="5" t="s">
        <v>54</v>
      </c>
      <c r="F45" s="20" t="s">
        <v>30</v>
      </c>
      <c r="G45" s="11" t="s">
        <v>132</v>
      </c>
      <c r="H45" s="37">
        <v>50047200</v>
      </c>
      <c r="I45" s="37">
        <f t="shared" si="0"/>
        <v>50047200</v>
      </c>
      <c r="J45" s="5" t="s">
        <v>31</v>
      </c>
      <c r="K45" s="5" t="s">
        <v>120</v>
      </c>
      <c r="L45" s="6" t="s">
        <v>138</v>
      </c>
    </row>
    <row r="46" spans="2:12" ht="63.75">
      <c r="B46" s="20" t="s">
        <v>152</v>
      </c>
      <c r="C46" s="47" t="s">
        <v>278</v>
      </c>
      <c r="D46" s="15">
        <v>42401</v>
      </c>
      <c r="E46" s="5" t="s">
        <v>36</v>
      </c>
      <c r="F46" s="20" t="s">
        <v>30</v>
      </c>
      <c r="G46" s="11" t="s">
        <v>132</v>
      </c>
      <c r="H46" s="37">
        <v>58620000</v>
      </c>
      <c r="I46" s="37">
        <f t="shared" si="0"/>
        <v>58620000</v>
      </c>
      <c r="J46" s="5" t="s">
        <v>31</v>
      </c>
      <c r="K46" s="5" t="s">
        <v>120</v>
      </c>
      <c r="L46" s="6" t="s">
        <v>138</v>
      </c>
    </row>
    <row r="47" spans="2:12" ht="63.75">
      <c r="B47" s="20" t="s">
        <v>152</v>
      </c>
      <c r="C47" s="47" t="s">
        <v>279</v>
      </c>
      <c r="D47" s="15">
        <v>42401</v>
      </c>
      <c r="E47" s="5" t="s">
        <v>97</v>
      </c>
      <c r="F47" s="20" t="s">
        <v>30</v>
      </c>
      <c r="G47" s="11" t="s">
        <v>132</v>
      </c>
      <c r="H47" s="37">
        <v>143515360</v>
      </c>
      <c r="I47" s="37">
        <f t="shared" si="0"/>
        <v>143515360</v>
      </c>
      <c r="J47" s="5" t="s">
        <v>31</v>
      </c>
      <c r="K47" s="5" t="s">
        <v>120</v>
      </c>
      <c r="L47" s="6" t="s">
        <v>138</v>
      </c>
    </row>
    <row r="48" spans="2:12" ht="63.75">
      <c r="B48" s="20" t="s">
        <v>152</v>
      </c>
      <c r="C48" s="47" t="s">
        <v>279</v>
      </c>
      <c r="D48" s="15">
        <v>42401</v>
      </c>
      <c r="E48" s="5" t="s">
        <v>54</v>
      </c>
      <c r="F48" s="20" t="s">
        <v>30</v>
      </c>
      <c r="G48" s="11" t="s">
        <v>132</v>
      </c>
      <c r="H48" s="37">
        <v>75070800</v>
      </c>
      <c r="I48" s="37">
        <f t="shared" si="0"/>
        <v>75070800</v>
      </c>
      <c r="J48" s="5" t="s">
        <v>31</v>
      </c>
      <c r="K48" s="5" t="s">
        <v>120</v>
      </c>
      <c r="L48" s="6" t="s">
        <v>138</v>
      </c>
    </row>
    <row r="49" spans="2:12" ht="63.75">
      <c r="B49" s="20" t="s">
        <v>152</v>
      </c>
      <c r="C49" s="47" t="s">
        <v>280</v>
      </c>
      <c r="D49" s="15">
        <v>42401</v>
      </c>
      <c r="E49" s="5" t="s">
        <v>54</v>
      </c>
      <c r="F49" s="20" t="s">
        <v>30</v>
      </c>
      <c r="G49" s="11" t="s">
        <v>132</v>
      </c>
      <c r="H49" s="37">
        <v>68493600</v>
      </c>
      <c r="I49" s="37">
        <f t="shared" si="0"/>
        <v>68493600</v>
      </c>
      <c r="J49" s="5" t="s">
        <v>31</v>
      </c>
      <c r="K49" s="5" t="s">
        <v>120</v>
      </c>
      <c r="L49" s="6" t="s">
        <v>138</v>
      </c>
    </row>
    <row r="50" spans="2:12" ht="63.75">
      <c r="B50" s="20" t="s">
        <v>152</v>
      </c>
      <c r="C50" s="47" t="s">
        <v>100</v>
      </c>
      <c r="D50" s="15">
        <v>42401</v>
      </c>
      <c r="E50" s="5" t="s">
        <v>54</v>
      </c>
      <c r="F50" s="20" t="s">
        <v>30</v>
      </c>
      <c r="G50" s="11" t="s">
        <v>132</v>
      </c>
      <c r="H50" s="37">
        <v>136987200</v>
      </c>
      <c r="I50" s="37">
        <f t="shared" si="0"/>
        <v>136987200</v>
      </c>
      <c r="J50" s="5" t="s">
        <v>31</v>
      </c>
      <c r="K50" s="5" t="s">
        <v>120</v>
      </c>
      <c r="L50" s="6" t="s">
        <v>138</v>
      </c>
    </row>
    <row r="51" spans="2:12" ht="63.75">
      <c r="B51" s="20" t="s">
        <v>152</v>
      </c>
      <c r="C51" s="47" t="s">
        <v>100</v>
      </c>
      <c r="D51" s="15">
        <v>42401</v>
      </c>
      <c r="E51" s="5" t="s">
        <v>36</v>
      </c>
      <c r="F51" s="20" t="s">
        <v>30</v>
      </c>
      <c r="G51" s="11" t="s">
        <v>132</v>
      </c>
      <c r="H51" s="37">
        <v>240922500</v>
      </c>
      <c r="I51" s="37">
        <f t="shared" si="0"/>
        <v>240922500</v>
      </c>
      <c r="J51" s="5" t="s">
        <v>31</v>
      </c>
      <c r="K51" s="5" t="s">
        <v>120</v>
      </c>
      <c r="L51" s="6" t="s">
        <v>138</v>
      </c>
    </row>
    <row r="52" spans="2:12" ht="63.75">
      <c r="B52" s="20" t="s">
        <v>153</v>
      </c>
      <c r="C52" s="47" t="s">
        <v>249</v>
      </c>
      <c r="D52" s="15">
        <v>42401</v>
      </c>
      <c r="E52" s="5" t="s">
        <v>36</v>
      </c>
      <c r="F52" s="20" t="s">
        <v>30</v>
      </c>
      <c r="G52" s="20" t="s">
        <v>187</v>
      </c>
      <c r="H52" s="37">
        <v>208532500</v>
      </c>
      <c r="I52" s="37">
        <f aca="true" t="shared" si="1" ref="I52:I83">+H52</f>
        <v>208532500</v>
      </c>
      <c r="J52" s="5" t="s">
        <v>31</v>
      </c>
      <c r="K52" s="5" t="s">
        <v>120</v>
      </c>
      <c r="L52" s="10" t="s">
        <v>53</v>
      </c>
    </row>
    <row r="53" spans="2:12" ht="76.5">
      <c r="B53" s="20" t="s">
        <v>154</v>
      </c>
      <c r="C53" s="47" t="s">
        <v>273</v>
      </c>
      <c r="D53" s="15">
        <v>42401</v>
      </c>
      <c r="E53" s="5" t="s">
        <v>36</v>
      </c>
      <c r="F53" s="20" t="s">
        <v>30</v>
      </c>
      <c r="G53" s="11" t="s">
        <v>132</v>
      </c>
      <c r="H53" s="37">
        <v>20517000</v>
      </c>
      <c r="I53" s="37">
        <f t="shared" si="1"/>
        <v>20517000</v>
      </c>
      <c r="J53" s="5" t="s">
        <v>31</v>
      </c>
      <c r="K53" s="5" t="s">
        <v>120</v>
      </c>
      <c r="L53" s="6" t="s">
        <v>195</v>
      </c>
    </row>
    <row r="54" spans="2:12" ht="76.5">
      <c r="B54" s="20" t="s">
        <v>154</v>
      </c>
      <c r="C54" s="47" t="s">
        <v>88</v>
      </c>
      <c r="D54" s="15">
        <v>42401</v>
      </c>
      <c r="E54" s="5" t="s">
        <v>36</v>
      </c>
      <c r="F54" s="20" t="s">
        <v>30</v>
      </c>
      <c r="G54" s="11" t="s">
        <v>132</v>
      </c>
      <c r="H54" s="37">
        <v>34089090</v>
      </c>
      <c r="I54" s="37">
        <f t="shared" si="1"/>
        <v>34089090</v>
      </c>
      <c r="J54" s="5" t="s">
        <v>31</v>
      </c>
      <c r="K54" s="5" t="s">
        <v>120</v>
      </c>
      <c r="L54" s="6" t="s">
        <v>195</v>
      </c>
    </row>
    <row r="55" spans="2:12" ht="76.5">
      <c r="B55" s="20" t="s">
        <v>154</v>
      </c>
      <c r="C55" s="47" t="s">
        <v>89</v>
      </c>
      <c r="D55" s="15">
        <v>42401</v>
      </c>
      <c r="E55" s="5" t="s">
        <v>36</v>
      </c>
      <c r="F55" s="20" t="s">
        <v>30</v>
      </c>
      <c r="G55" s="11" t="s">
        <v>132</v>
      </c>
      <c r="H55" s="37">
        <v>19540000</v>
      </c>
      <c r="I55" s="37">
        <f t="shared" si="1"/>
        <v>19540000</v>
      </c>
      <c r="J55" s="5" t="s">
        <v>31</v>
      </c>
      <c r="K55" s="5" t="s">
        <v>120</v>
      </c>
      <c r="L55" s="6" t="s">
        <v>195</v>
      </c>
    </row>
    <row r="56" spans="2:12" ht="76.5">
      <c r="B56" s="20" t="s">
        <v>154</v>
      </c>
      <c r="C56" s="47" t="s">
        <v>284</v>
      </c>
      <c r="D56" s="15">
        <v>42401</v>
      </c>
      <c r="E56" s="5" t="s">
        <v>36</v>
      </c>
      <c r="F56" s="20" t="s">
        <v>30</v>
      </c>
      <c r="G56" s="11" t="s">
        <v>132</v>
      </c>
      <c r="H56" s="37">
        <v>34089090</v>
      </c>
      <c r="I56" s="37">
        <f t="shared" si="1"/>
        <v>34089090</v>
      </c>
      <c r="J56" s="5" t="s">
        <v>31</v>
      </c>
      <c r="K56" s="5" t="s">
        <v>120</v>
      </c>
      <c r="L56" s="6" t="s">
        <v>195</v>
      </c>
    </row>
    <row r="57" spans="2:12" ht="76.5">
      <c r="B57" s="20" t="s">
        <v>154</v>
      </c>
      <c r="C57" s="47" t="s">
        <v>105</v>
      </c>
      <c r="D57" s="15">
        <v>42401</v>
      </c>
      <c r="E57" s="5" t="s">
        <v>36</v>
      </c>
      <c r="F57" s="20" t="s">
        <v>30</v>
      </c>
      <c r="G57" s="11" t="s">
        <v>132</v>
      </c>
      <c r="H57" s="37">
        <v>80000000</v>
      </c>
      <c r="I57" s="37">
        <f t="shared" si="1"/>
        <v>80000000</v>
      </c>
      <c r="J57" s="5" t="s">
        <v>31</v>
      </c>
      <c r="K57" s="5" t="s">
        <v>120</v>
      </c>
      <c r="L57" s="6" t="s">
        <v>195</v>
      </c>
    </row>
    <row r="58" spans="2:12" ht="76.5">
      <c r="B58" s="20" t="s">
        <v>154</v>
      </c>
      <c r="C58" s="47" t="s">
        <v>106</v>
      </c>
      <c r="D58" s="15">
        <v>42401</v>
      </c>
      <c r="E58" s="5" t="s">
        <v>36</v>
      </c>
      <c r="F58" s="20" t="s">
        <v>30</v>
      </c>
      <c r="G58" s="11" t="s">
        <v>132</v>
      </c>
      <c r="H58" s="37">
        <v>40000000</v>
      </c>
      <c r="I58" s="37">
        <f t="shared" si="1"/>
        <v>40000000</v>
      </c>
      <c r="J58" s="5" t="s">
        <v>31</v>
      </c>
      <c r="K58" s="5" t="s">
        <v>120</v>
      </c>
      <c r="L58" s="6" t="s">
        <v>195</v>
      </c>
    </row>
    <row r="59" spans="2:12" ht="76.5">
      <c r="B59" s="20" t="s">
        <v>154</v>
      </c>
      <c r="C59" s="47" t="s">
        <v>200</v>
      </c>
      <c r="D59" s="15">
        <v>42401</v>
      </c>
      <c r="E59" s="5" t="s">
        <v>36</v>
      </c>
      <c r="F59" s="20" t="s">
        <v>30</v>
      </c>
      <c r="G59" s="11" t="s">
        <v>132</v>
      </c>
      <c r="H59" s="37">
        <v>68178200</v>
      </c>
      <c r="I59" s="37">
        <f t="shared" si="1"/>
        <v>68178200</v>
      </c>
      <c r="J59" s="5" t="s">
        <v>31</v>
      </c>
      <c r="K59" s="5" t="s">
        <v>120</v>
      </c>
      <c r="L59" s="6" t="s">
        <v>195</v>
      </c>
    </row>
    <row r="60" spans="2:12" ht="51">
      <c r="B60" s="20" t="s">
        <v>155</v>
      </c>
      <c r="C60" s="47" t="s">
        <v>28</v>
      </c>
      <c r="D60" s="15">
        <v>42401</v>
      </c>
      <c r="E60" s="5" t="s">
        <v>29</v>
      </c>
      <c r="F60" s="20" t="s">
        <v>30</v>
      </c>
      <c r="G60" s="20" t="s">
        <v>187</v>
      </c>
      <c r="H60" s="37">
        <v>40600000</v>
      </c>
      <c r="I60" s="37">
        <f t="shared" si="1"/>
        <v>40600000</v>
      </c>
      <c r="J60" s="5" t="s">
        <v>31</v>
      </c>
      <c r="K60" s="5" t="s">
        <v>120</v>
      </c>
      <c r="L60" s="6" t="s">
        <v>188</v>
      </c>
    </row>
    <row r="61" spans="2:12" ht="51">
      <c r="B61" s="20" t="s">
        <v>155</v>
      </c>
      <c r="C61" s="47" t="s">
        <v>230</v>
      </c>
      <c r="D61" s="15">
        <v>42401</v>
      </c>
      <c r="E61" s="5" t="s">
        <v>29</v>
      </c>
      <c r="F61" s="20" t="s">
        <v>30</v>
      </c>
      <c r="G61" s="20" t="s">
        <v>187</v>
      </c>
      <c r="H61" s="37">
        <v>16646000</v>
      </c>
      <c r="I61" s="37">
        <f t="shared" si="1"/>
        <v>16646000</v>
      </c>
      <c r="J61" s="5" t="s">
        <v>31</v>
      </c>
      <c r="K61" s="5" t="s">
        <v>120</v>
      </c>
      <c r="L61" s="6" t="s">
        <v>188</v>
      </c>
    </row>
    <row r="62" spans="2:12" ht="51">
      <c r="B62" s="20" t="s">
        <v>155</v>
      </c>
      <c r="C62" s="47" t="s">
        <v>231</v>
      </c>
      <c r="D62" s="15">
        <v>42401</v>
      </c>
      <c r="E62" s="5" t="s">
        <v>29</v>
      </c>
      <c r="F62" s="20" t="s">
        <v>30</v>
      </c>
      <c r="G62" s="20" t="s">
        <v>187</v>
      </c>
      <c r="H62" s="37">
        <v>14616000</v>
      </c>
      <c r="I62" s="37">
        <f t="shared" si="1"/>
        <v>14616000</v>
      </c>
      <c r="J62" s="5" t="s">
        <v>31</v>
      </c>
      <c r="K62" s="5" t="s">
        <v>120</v>
      </c>
      <c r="L62" s="6" t="s">
        <v>188</v>
      </c>
    </row>
    <row r="63" spans="2:12" ht="51">
      <c r="B63" s="20" t="s">
        <v>155</v>
      </c>
      <c r="C63" s="47" t="s">
        <v>232</v>
      </c>
      <c r="D63" s="15">
        <v>42401</v>
      </c>
      <c r="E63" s="5" t="s">
        <v>29</v>
      </c>
      <c r="F63" s="20" t="s">
        <v>30</v>
      </c>
      <c r="G63" s="20" t="s">
        <v>187</v>
      </c>
      <c r="H63" s="37">
        <v>50019200</v>
      </c>
      <c r="I63" s="37">
        <f t="shared" si="1"/>
        <v>50019200</v>
      </c>
      <c r="J63" s="5" t="s">
        <v>31</v>
      </c>
      <c r="K63" s="5" t="s">
        <v>120</v>
      </c>
      <c r="L63" s="6" t="s">
        <v>188</v>
      </c>
    </row>
    <row r="64" spans="2:12" ht="63.75">
      <c r="B64" s="5">
        <v>80111620</v>
      </c>
      <c r="C64" s="47" t="s">
        <v>56</v>
      </c>
      <c r="D64" s="15">
        <v>42401</v>
      </c>
      <c r="E64" s="5" t="s">
        <v>36</v>
      </c>
      <c r="F64" s="20" t="s">
        <v>30</v>
      </c>
      <c r="G64" s="7" t="s">
        <v>114</v>
      </c>
      <c r="H64" s="37">
        <v>20517000</v>
      </c>
      <c r="I64" s="37">
        <f t="shared" si="1"/>
        <v>20517000</v>
      </c>
      <c r="J64" s="5" t="s">
        <v>31</v>
      </c>
      <c r="K64" s="5" t="s">
        <v>120</v>
      </c>
      <c r="L64" s="10" t="s">
        <v>57</v>
      </c>
    </row>
    <row r="65" spans="2:12" ht="63.75">
      <c r="B65" s="5">
        <v>80111620</v>
      </c>
      <c r="C65" s="47" t="s">
        <v>58</v>
      </c>
      <c r="D65" s="15">
        <v>42401</v>
      </c>
      <c r="E65" s="5" t="s">
        <v>36</v>
      </c>
      <c r="F65" s="20" t="s">
        <v>30</v>
      </c>
      <c r="G65" s="11" t="s">
        <v>132</v>
      </c>
      <c r="H65" s="37">
        <v>34089090</v>
      </c>
      <c r="I65" s="37">
        <f t="shared" si="1"/>
        <v>34089090</v>
      </c>
      <c r="J65" s="5" t="s">
        <v>31</v>
      </c>
      <c r="K65" s="5" t="s">
        <v>120</v>
      </c>
      <c r="L65" s="10" t="s">
        <v>57</v>
      </c>
    </row>
    <row r="66" spans="2:12" ht="51">
      <c r="B66" s="20" t="s">
        <v>153</v>
      </c>
      <c r="C66" s="47" t="s">
        <v>41</v>
      </c>
      <c r="D66" s="15">
        <v>42401</v>
      </c>
      <c r="E66" s="5" t="s">
        <v>36</v>
      </c>
      <c r="F66" s="20" t="s">
        <v>30</v>
      </c>
      <c r="G66" s="7" t="s">
        <v>114</v>
      </c>
      <c r="H66" s="37">
        <v>27009590</v>
      </c>
      <c r="I66" s="37">
        <f t="shared" si="1"/>
        <v>27009590</v>
      </c>
      <c r="J66" s="5" t="s">
        <v>31</v>
      </c>
      <c r="K66" s="5" t="s">
        <v>120</v>
      </c>
      <c r="L66" s="6" t="s">
        <v>42</v>
      </c>
    </row>
    <row r="67" spans="2:12" ht="51">
      <c r="B67" s="20" t="s">
        <v>153</v>
      </c>
      <c r="C67" s="47" t="s">
        <v>237</v>
      </c>
      <c r="D67" s="15">
        <v>42401</v>
      </c>
      <c r="E67" s="5" t="s">
        <v>36</v>
      </c>
      <c r="F67" s="20" t="s">
        <v>30</v>
      </c>
      <c r="G67" s="7" t="s">
        <v>114</v>
      </c>
      <c r="H67" s="37">
        <v>28619590</v>
      </c>
      <c r="I67" s="37">
        <f t="shared" si="1"/>
        <v>28619590</v>
      </c>
      <c r="J67" s="5" t="s">
        <v>31</v>
      </c>
      <c r="K67" s="5" t="s">
        <v>120</v>
      </c>
      <c r="L67" s="6" t="s">
        <v>42</v>
      </c>
    </row>
    <row r="68" spans="2:12" ht="51">
      <c r="B68" s="20" t="s">
        <v>153</v>
      </c>
      <c r="C68" s="47" t="s">
        <v>238</v>
      </c>
      <c r="D68" s="15">
        <v>42401</v>
      </c>
      <c r="E68" s="5" t="s">
        <v>54</v>
      </c>
      <c r="F68" s="20" t="s">
        <v>30</v>
      </c>
      <c r="G68" s="7" t="s">
        <v>114</v>
      </c>
      <c r="H68" s="37">
        <v>30573000</v>
      </c>
      <c r="I68" s="37">
        <f t="shared" si="1"/>
        <v>30573000</v>
      </c>
      <c r="J68" s="5" t="s">
        <v>31</v>
      </c>
      <c r="K68" s="5" t="s">
        <v>120</v>
      </c>
      <c r="L68" s="6" t="s">
        <v>42</v>
      </c>
    </row>
    <row r="69" spans="2:12" ht="51">
      <c r="B69" s="20" t="s">
        <v>153</v>
      </c>
      <c r="C69" s="47" t="s">
        <v>43</v>
      </c>
      <c r="D69" s="15">
        <v>42401</v>
      </c>
      <c r="E69" s="5" t="s">
        <v>36</v>
      </c>
      <c r="F69" s="20" t="s">
        <v>30</v>
      </c>
      <c r="G69" s="7" t="s">
        <v>114</v>
      </c>
      <c r="H69" s="37">
        <v>27009590</v>
      </c>
      <c r="I69" s="37">
        <f t="shared" si="1"/>
        <v>27009590</v>
      </c>
      <c r="J69" s="5" t="s">
        <v>31</v>
      </c>
      <c r="K69" s="5" t="s">
        <v>120</v>
      </c>
      <c r="L69" s="6" t="s">
        <v>42</v>
      </c>
    </row>
    <row r="70" spans="2:12" ht="51">
      <c r="B70" s="20" t="s">
        <v>153</v>
      </c>
      <c r="C70" s="47" t="s">
        <v>44</v>
      </c>
      <c r="D70" s="15">
        <v>42401</v>
      </c>
      <c r="E70" s="5" t="s">
        <v>36</v>
      </c>
      <c r="F70" s="20" t="s">
        <v>30</v>
      </c>
      <c r="G70" s="7" t="s">
        <v>114</v>
      </c>
      <c r="H70" s="37">
        <v>31279490</v>
      </c>
      <c r="I70" s="37">
        <f t="shared" si="1"/>
        <v>31279490</v>
      </c>
      <c r="J70" s="5" t="s">
        <v>31</v>
      </c>
      <c r="K70" s="5" t="s">
        <v>120</v>
      </c>
      <c r="L70" s="6" t="s">
        <v>42</v>
      </c>
    </row>
    <row r="71" spans="2:12" ht="51">
      <c r="B71" s="20" t="s">
        <v>153</v>
      </c>
      <c r="C71" s="47" t="s">
        <v>45</v>
      </c>
      <c r="D71" s="15">
        <v>42401</v>
      </c>
      <c r="E71" s="5" t="s">
        <v>36</v>
      </c>
      <c r="F71" s="20" t="s">
        <v>30</v>
      </c>
      <c r="G71" s="7" t="s">
        <v>114</v>
      </c>
      <c r="H71" s="37">
        <v>27810400</v>
      </c>
      <c r="I71" s="37">
        <f t="shared" si="1"/>
        <v>27810400</v>
      </c>
      <c r="J71" s="5" t="s">
        <v>31</v>
      </c>
      <c r="K71" s="5" t="s">
        <v>120</v>
      </c>
      <c r="L71" s="6" t="s">
        <v>42</v>
      </c>
    </row>
    <row r="72" spans="2:12" ht="51">
      <c r="B72" s="20" t="s">
        <v>153</v>
      </c>
      <c r="C72" s="47" t="s">
        <v>239</v>
      </c>
      <c r="D72" s="15">
        <v>42401</v>
      </c>
      <c r="E72" s="5" t="s">
        <v>54</v>
      </c>
      <c r="F72" s="20" t="s">
        <v>30</v>
      </c>
      <c r="G72" s="7" t="s">
        <v>114</v>
      </c>
      <c r="H72" s="37">
        <v>30573000</v>
      </c>
      <c r="I72" s="37">
        <f t="shared" si="1"/>
        <v>30573000</v>
      </c>
      <c r="J72" s="5" t="s">
        <v>31</v>
      </c>
      <c r="K72" s="5" t="s">
        <v>120</v>
      </c>
      <c r="L72" s="6" t="s">
        <v>42</v>
      </c>
    </row>
    <row r="73" spans="2:12" ht="51">
      <c r="B73" s="20" t="s">
        <v>153</v>
      </c>
      <c r="C73" s="47" t="s">
        <v>240</v>
      </c>
      <c r="D73" s="15">
        <v>42401</v>
      </c>
      <c r="E73" s="5" t="s">
        <v>36</v>
      </c>
      <c r="F73" s="20" t="s">
        <v>30</v>
      </c>
      <c r="G73" s="7" t="s">
        <v>114</v>
      </c>
      <c r="H73" s="37">
        <v>38007000</v>
      </c>
      <c r="I73" s="37">
        <f t="shared" si="1"/>
        <v>38007000</v>
      </c>
      <c r="J73" s="5" t="s">
        <v>31</v>
      </c>
      <c r="K73" s="5" t="s">
        <v>120</v>
      </c>
      <c r="L73" s="6" t="s">
        <v>42</v>
      </c>
    </row>
    <row r="74" spans="2:12" ht="51">
      <c r="B74" s="20" t="s">
        <v>153</v>
      </c>
      <c r="C74" s="47" t="s">
        <v>46</v>
      </c>
      <c r="D74" s="15">
        <v>42401</v>
      </c>
      <c r="E74" s="5" t="s">
        <v>110</v>
      </c>
      <c r="F74" s="20" t="s">
        <v>30</v>
      </c>
      <c r="G74" s="7" t="s">
        <v>114</v>
      </c>
      <c r="H74" s="37">
        <v>38006990</v>
      </c>
      <c r="I74" s="37">
        <f t="shared" si="1"/>
        <v>38006990</v>
      </c>
      <c r="J74" s="5" t="s">
        <v>31</v>
      </c>
      <c r="K74" s="5" t="s">
        <v>120</v>
      </c>
      <c r="L74" s="6" t="s">
        <v>42</v>
      </c>
    </row>
    <row r="75" spans="2:12" ht="51">
      <c r="B75" s="20" t="s">
        <v>153</v>
      </c>
      <c r="C75" s="47" t="s">
        <v>241</v>
      </c>
      <c r="D75" s="15">
        <v>42401</v>
      </c>
      <c r="E75" s="5" t="s">
        <v>111</v>
      </c>
      <c r="F75" s="20" t="s">
        <v>30</v>
      </c>
      <c r="G75" s="7" t="s">
        <v>114</v>
      </c>
      <c r="H75" s="37">
        <v>18767700</v>
      </c>
      <c r="I75" s="37">
        <f t="shared" si="1"/>
        <v>18767700</v>
      </c>
      <c r="J75" s="5" t="s">
        <v>31</v>
      </c>
      <c r="K75" s="5" t="s">
        <v>120</v>
      </c>
      <c r="L75" s="6" t="s">
        <v>42</v>
      </c>
    </row>
    <row r="76" spans="2:12" ht="51">
      <c r="B76" s="20" t="s">
        <v>153</v>
      </c>
      <c r="C76" s="47" t="s">
        <v>242</v>
      </c>
      <c r="D76" s="15">
        <v>42401</v>
      </c>
      <c r="E76" s="5" t="s">
        <v>97</v>
      </c>
      <c r="F76" s="20" t="s">
        <v>30</v>
      </c>
      <c r="G76" s="7" t="s">
        <v>114</v>
      </c>
      <c r="H76" s="37">
        <v>30405600</v>
      </c>
      <c r="I76" s="37">
        <f t="shared" si="1"/>
        <v>30405600</v>
      </c>
      <c r="J76" s="5" t="s">
        <v>31</v>
      </c>
      <c r="K76" s="5" t="s">
        <v>120</v>
      </c>
      <c r="L76" s="6" t="s">
        <v>42</v>
      </c>
    </row>
    <row r="77" spans="2:12" ht="63.75">
      <c r="B77" s="20" t="s">
        <v>153</v>
      </c>
      <c r="C77" s="47" t="s">
        <v>47</v>
      </c>
      <c r="D77" s="15">
        <v>42401</v>
      </c>
      <c r="E77" s="5" t="s">
        <v>36</v>
      </c>
      <c r="F77" s="20" t="s">
        <v>30</v>
      </c>
      <c r="G77" s="7" t="s">
        <v>114</v>
      </c>
      <c r="H77" s="37">
        <v>121384340</v>
      </c>
      <c r="I77" s="37">
        <f t="shared" si="1"/>
        <v>121384340</v>
      </c>
      <c r="J77" s="5" t="s">
        <v>31</v>
      </c>
      <c r="K77" s="5" t="s">
        <v>120</v>
      </c>
      <c r="L77" s="6" t="s">
        <v>42</v>
      </c>
    </row>
    <row r="78" spans="2:12" ht="51">
      <c r="B78" s="20" t="s">
        <v>153</v>
      </c>
      <c r="C78" s="47" t="s">
        <v>243</v>
      </c>
      <c r="D78" s="15">
        <v>42401</v>
      </c>
      <c r="E78" s="5" t="s">
        <v>36</v>
      </c>
      <c r="F78" s="20" t="s">
        <v>30</v>
      </c>
      <c r="G78" s="7" t="s">
        <v>114</v>
      </c>
      <c r="H78" s="37">
        <v>18532500</v>
      </c>
      <c r="I78" s="37">
        <f t="shared" si="1"/>
        <v>18532500</v>
      </c>
      <c r="J78" s="5" t="s">
        <v>31</v>
      </c>
      <c r="K78" s="5" t="s">
        <v>120</v>
      </c>
      <c r="L78" s="6" t="s">
        <v>42</v>
      </c>
    </row>
    <row r="79" spans="2:12" ht="51">
      <c r="B79" s="20" t="s">
        <v>153</v>
      </c>
      <c r="C79" s="47" t="s">
        <v>244</v>
      </c>
      <c r="D79" s="15">
        <v>42401</v>
      </c>
      <c r="E79" s="5" t="s">
        <v>36</v>
      </c>
      <c r="F79" s="20" t="s">
        <v>30</v>
      </c>
      <c r="G79" s="7" t="s">
        <v>114</v>
      </c>
      <c r="H79" s="37">
        <v>18532500</v>
      </c>
      <c r="I79" s="37">
        <f t="shared" si="1"/>
        <v>18532500</v>
      </c>
      <c r="J79" s="5" t="s">
        <v>31</v>
      </c>
      <c r="K79" s="5" t="s">
        <v>120</v>
      </c>
      <c r="L79" s="6" t="s">
        <v>42</v>
      </c>
    </row>
    <row r="80" spans="2:12" ht="51">
      <c r="B80" s="20" t="s">
        <v>153</v>
      </c>
      <c r="C80" s="47" t="s">
        <v>48</v>
      </c>
      <c r="D80" s="15">
        <v>42401</v>
      </c>
      <c r="E80" s="5" t="s">
        <v>54</v>
      </c>
      <c r="F80" s="20" t="s">
        <v>30</v>
      </c>
      <c r="G80" s="7" t="s">
        <v>114</v>
      </c>
      <c r="H80" s="37">
        <v>112606164</v>
      </c>
      <c r="I80" s="37">
        <f t="shared" si="1"/>
        <v>112606164</v>
      </c>
      <c r="J80" s="5" t="s">
        <v>31</v>
      </c>
      <c r="K80" s="5" t="s">
        <v>120</v>
      </c>
      <c r="L80" s="6" t="s">
        <v>42</v>
      </c>
    </row>
    <row r="81" spans="2:12" ht="51">
      <c r="B81" s="20" t="s">
        <v>153</v>
      </c>
      <c r="C81" s="47" t="s">
        <v>48</v>
      </c>
      <c r="D81" s="15">
        <v>42401</v>
      </c>
      <c r="E81" s="5" t="s">
        <v>36</v>
      </c>
      <c r="F81" s="20" t="s">
        <v>30</v>
      </c>
      <c r="G81" s="7" t="s">
        <v>114</v>
      </c>
      <c r="H81" s="37">
        <v>62558980</v>
      </c>
      <c r="I81" s="37">
        <f t="shared" si="1"/>
        <v>62558980</v>
      </c>
      <c r="J81" s="5" t="s">
        <v>31</v>
      </c>
      <c r="K81" s="5" t="s">
        <v>120</v>
      </c>
      <c r="L81" s="6" t="s">
        <v>42</v>
      </c>
    </row>
    <row r="82" spans="2:12" ht="51">
      <c r="B82" s="20" t="s">
        <v>153</v>
      </c>
      <c r="C82" s="47" t="s">
        <v>245</v>
      </c>
      <c r="D82" s="15">
        <v>42401</v>
      </c>
      <c r="E82" s="5" t="s">
        <v>36</v>
      </c>
      <c r="F82" s="20" t="s">
        <v>30</v>
      </c>
      <c r="G82" s="7" t="s">
        <v>114</v>
      </c>
      <c r="H82" s="37">
        <v>34089090</v>
      </c>
      <c r="I82" s="37">
        <f t="shared" si="1"/>
        <v>34089090</v>
      </c>
      <c r="J82" s="5" t="s">
        <v>31</v>
      </c>
      <c r="K82" s="5" t="s">
        <v>120</v>
      </c>
      <c r="L82" s="6" t="s">
        <v>42</v>
      </c>
    </row>
    <row r="83" spans="2:12" ht="51">
      <c r="B83" s="20" t="s">
        <v>153</v>
      </c>
      <c r="C83" s="47" t="s">
        <v>49</v>
      </c>
      <c r="D83" s="15">
        <v>42401</v>
      </c>
      <c r="E83" s="5" t="s">
        <v>97</v>
      </c>
      <c r="F83" s="20" t="s">
        <v>30</v>
      </c>
      <c r="G83" s="7" t="s">
        <v>114</v>
      </c>
      <c r="H83" s="37">
        <v>27271280</v>
      </c>
      <c r="I83" s="37">
        <f t="shared" si="1"/>
        <v>27271280</v>
      </c>
      <c r="J83" s="5" t="s">
        <v>31</v>
      </c>
      <c r="K83" s="5" t="s">
        <v>120</v>
      </c>
      <c r="L83" s="6" t="s">
        <v>42</v>
      </c>
    </row>
    <row r="84" spans="2:12" ht="51">
      <c r="B84" s="20" t="s">
        <v>153</v>
      </c>
      <c r="C84" s="47" t="s">
        <v>50</v>
      </c>
      <c r="D84" s="15">
        <v>42401</v>
      </c>
      <c r="E84" s="5" t="s">
        <v>97</v>
      </c>
      <c r="F84" s="20" t="s">
        <v>30</v>
      </c>
      <c r="G84" s="7" t="s">
        <v>114</v>
      </c>
      <c r="H84" s="37">
        <v>33600000</v>
      </c>
      <c r="I84" s="37">
        <f aca="true" t="shared" si="2" ref="I84:I115">+H84</f>
        <v>33600000</v>
      </c>
      <c r="J84" s="5" t="s">
        <v>31</v>
      </c>
      <c r="K84" s="5" t="s">
        <v>120</v>
      </c>
      <c r="L84" s="6" t="s">
        <v>42</v>
      </c>
    </row>
    <row r="85" spans="2:12" ht="51">
      <c r="B85" s="20" t="s">
        <v>153</v>
      </c>
      <c r="C85" s="47" t="s">
        <v>246</v>
      </c>
      <c r="D85" s="15">
        <v>42401</v>
      </c>
      <c r="E85" s="5" t="s">
        <v>36</v>
      </c>
      <c r="F85" s="20" t="s">
        <v>30</v>
      </c>
      <c r="G85" s="20" t="s">
        <v>187</v>
      </c>
      <c r="H85" s="37">
        <v>54487010</v>
      </c>
      <c r="I85" s="37">
        <f t="shared" si="2"/>
        <v>54487010</v>
      </c>
      <c r="J85" s="5" t="s">
        <v>31</v>
      </c>
      <c r="K85" s="5" t="s">
        <v>120</v>
      </c>
      <c r="L85" s="6" t="s">
        <v>42</v>
      </c>
    </row>
    <row r="86" spans="2:12" ht="51">
      <c r="B86" s="20" t="s">
        <v>153</v>
      </c>
      <c r="C86" s="47" t="s">
        <v>247</v>
      </c>
      <c r="D86" s="15">
        <v>42401</v>
      </c>
      <c r="E86" s="5" t="s">
        <v>111</v>
      </c>
      <c r="F86" s="20" t="s">
        <v>30</v>
      </c>
      <c r="G86" s="7" t="s">
        <v>114</v>
      </c>
      <c r="H86" s="37">
        <v>18767700</v>
      </c>
      <c r="I86" s="37">
        <f t="shared" si="2"/>
        <v>18767700</v>
      </c>
      <c r="J86" s="5" t="s">
        <v>31</v>
      </c>
      <c r="K86" s="5" t="s">
        <v>120</v>
      </c>
      <c r="L86" s="6" t="s">
        <v>42</v>
      </c>
    </row>
    <row r="87" spans="2:12" ht="51">
      <c r="B87" s="20" t="s">
        <v>153</v>
      </c>
      <c r="C87" s="47" t="s">
        <v>51</v>
      </c>
      <c r="D87" s="15">
        <v>42401</v>
      </c>
      <c r="E87" s="5" t="s">
        <v>36</v>
      </c>
      <c r="F87" s="20" t="s">
        <v>30</v>
      </c>
      <c r="G87" s="7" t="s">
        <v>114</v>
      </c>
      <c r="H87" s="37">
        <v>25000000</v>
      </c>
      <c r="I87" s="37">
        <f t="shared" si="2"/>
        <v>25000000</v>
      </c>
      <c r="J87" s="5" t="s">
        <v>31</v>
      </c>
      <c r="K87" s="5" t="s">
        <v>120</v>
      </c>
      <c r="L87" s="6" t="s">
        <v>42</v>
      </c>
    </row>
    <row r="88" spans="2:12" ht="51">
      <c r="B88" s="20" t="s">
        <v>153</v>
      </c>
      <c r="C88" s="47" t="s">
        <v>248</v>
      </c>
      <c r="D88" s="15">
        <v>42401</v>
      </c>
      <c r="E88" s="5" t="s">
        <v>36</v>
      </c>
      <c r="F88" s="20" t="s">
        <v>30</v>
      </c>
      <c r="G88" s="20" t="s">
        <v>187</v>
      </c>
      <c r="H88" s="37">
        <v>37498010</v>
      </c>
      <c r="I88" s="37">
        <f t="shared" si="2"/>
        <v>37498010</v>
      </c>
      <c r="J88" s="5" t="s">
        <v>31</v>
      </c>
      <c r="K88" s="5" t="s">
        <v>120</v>
      </c>
      <c r="L88" s="6" t="s">
        <v>42</v>
      </c>
    </row>
    <row r="89" spans="2:12" ht="51">
      <c r="B89" s="20" t="s">
        <v>153</v>
      </c>
      <c r="C89" s="47" t="s">
        <v>52</v>
      </c>
      <c r="D89" s="15">
        <v>42401</v>
      </c>
      <c r="E89" s="5" t="s">
        <v>36</v>
      </c>
      <c r="F89" s="20" t="s">
        <v>30</v>
      </c>
      <c r="G89" s="7" t="s">
        <v>114</v>
      </c>
      <c r="H89" s="37">
        <v>40843000</v>
      </c>
      <c r="I89" s="37">
        <f t="shared" si="2"/>
        <v>40843000</v>
      </c>
      <c r="J89" s="5" t="s">
        <v>31</v>
      </c>
      <c r="K89" s="5" t="s">
        <v>120</v>
      </c>
      <c r="L89" s="6" t="s">
        <v>42</v>
      </c>
    </row>
    <row r="90" spans="2:12" ht="63.75">
      <c r="B90" s="20" t="s">
        <v>151</v>
      </c>
      <c r="C90" s="47" t="s">
        <v>235</v>
      </c>
      <c r="D90" s="15">
        <v>42401</v>
      </c>
      <c r="E90" s="5" t="s">
        <v>36</v>
      </c>
      <c r="F90" s="20" t="s">
        <v>30</v>
      </c>
      <c r="G90" s="7" t="s">
        <v>114</v>
      </c>
      <c r="H90" s="37">
        <v>34000000</v>
      </c>
      <c r="I90" s="37">
        <f t="shared" si="2"/>
        <v>34000000</v>
      </c>
      <c r="J90" s="5" t="s">
        <v>31</v>
      </c>
      <c r="K90" s="5" t="s">
        <v>120</v>
      </c>
      <c r="L90" s="6" t="s">
        <v>190</v>
      </c>
    </row>
    <row r="91" spans="2:12" ht="63.75">
      <c r="B91" s="20" t="s">
        <v>151</v>
      </c>
      <c r="C91" s="47" t="s">
        <v>34</v>
      </c>
      <c r="D91" s="15">
        <v>42401</v>
      </c>
      <c r="E91" s="5" t="s">
        <v>36</v>
      </c>
      <c r="F91" s="20" t="s">
        <v>30</v>
      </c>
      <c r="G91" s="7" t="s">
        <v>114</v>
      </c>
      <c r="H91" s="37">
        <v>29700000</v>
      </c>
      <c r="I91" s="37">
        <f t="shared" si="2"/>
        <v>29700000</v>
      </c>
      <c r="J91" s="5" t="s">
        <v>31</v>
      </c>
      <c r="K91" s="5" t="s">
        <v>120</v>
      </c>
      <c r="L91" s="6" t="s">
        <v>190</v>
      </c>
    </row>
    <row r="92" spans="2:12" ht="63.75">
      <c r="B92" s="20" t="s">
        <v>151</v>
      </c>
      <c r="C92" s="47" t="s">
        <v>37</v>
      </c>
      <c r="D92" s="15">
        <v>42401</v>
      </c>
      <c r="E92" s="5" t="s">
        <v>36</v>
      </c>
      <c r="F92" s="20" t="s">
        <v>30</v>
      </c>
      <c r="G92" s="7" t="s">
        <v>114</v>
      </c>
      <c r="H92" s="37">
        <v>29700000</v>
      </c>
      <c r="I92" s="37">
        <f t="shared" si="2"/>
        <v>29700000</v>
      </c>
      <c r="J92" s="5" t="s">
        <v>31</v>
      </c>
      <c r="K92" s="5" t="s">
        <v>120</v>
      </c>
      <c r="L92" s="6" t="s">
        <v>190</v>
      </c>
    </row>
    <row r="93" spans="2:12" ht="63.75">
      <c r="B93" s="20" t="s">
        <v>151</v>
      </c>
      <c r="C93" s="47" t="s">
        <v>38</v>
      </c>
      <c r="D93" s="15">
        <v>42401</v>
      </c>
      <c r="E93" s="5" t="s">
        <v>36</v>
      </c>
      <c r="F93" s="20" t="s">
        <v>30</v>
      </c>
      <c r="G93" s="7" t="s">
        <v>114</v>
      </c>
      <c r="H93" s="37">
        <v>22500000</v>
      </c>
      <c r="I93" s="37">
        <f t="shared" si="2"/>
        <v>22500000</v>
      </c>
      <c r="J93" s="5" t="s">
        <v>31</v>
      </c>
      <c r="K93" s="5" t="s">
        <v>120</v>
      </c>
      <c r="L93" s="6" t="s">
        <v>190</v>
      </c>
    </row>
    <row r="94" spans="2:12" ht="63.75">
      <c r="B94" s="20" t="s">
        <v>151</v>
      </c>
      <c r="C94" s="47" t="s">
        <v>236</v>
      </c>
      <c r="D94" s="15">
        <v>42401</v>
      </c>
      <c r="E94" s="5" t="s">
        <v>36</v>
      </c>
      <c r="F94" s="20" t="s">
        <v>30</v>
      </c>
      <c r="G94" s="7" t="s">
        <v>114</v>
      </c>
      <c r="H94" s="37">
        <v>29700000</v>
      </c>
      <c r="I94" s="37">
        <f t="shared" si="2"/>
        <v>29700000</v>
      </c>
      <c r="J94" s="5" t="s">
        <v>31</v>
      </c>
      <c r="K94" s="5" t="s">
        <v>120</v>
      </c>
      <c r="L94" s="6" t="s">
        <v>190</v>
      </c>
    </row>
    <row r="95" spans="2:12" ht="63.75">
      <c r="B95" s="20" t="s">
        <v>151</v>
      </c>
      <c r="C95" s="47" t="s">
        <v>39</v>
      </c>
      <c r="D95" s="15">
        <v>42401</v>
      </c>
      <c r="E95" s="5" t="s">
        <v>36</v>
      </c>
      <c r="F95" s="20" t="s">
        <v>30</v>
      </c>
      <c r="G95" s="7" t="s">
        <v>114</v>
      </c>
      <c r="H95" s="37">
        <v>29700000</v>
      </c>
      <c r="I95" s="37">
        <f t="shared" si="2"/>
        <v>29700000</v>
      </c>
      <c r="J95" s="5" t="s">
        <v>31</v>
      </c>
      <c r="K95" s="5" t="s">
        <v>120</v>
      </c>
      <c r="L95" s="6" t="s">
        <v>190</v>
      </c>
    </row>
    <row r="96" spans="2:12" ht="51">
      <c r="B96" s="20" t="s">
        <v>154</v>
      </c>
      <c r="C96" s="47" t="s">
        <v>197</v>
      </c>
      <c r="D96" s="15">
        <v>42401</v>
      </c>
      <c r="E96" s="5" t="s">
        <v>33</v>
      </c>
      <c r="F96" s="20" t="s">
        <v>30</v>
      </c>
      <c r="G96" s="11" t="s">
        <v>132</v>
      </c>
      <c r="H96" s="37">
        <v>59935700</v>
      </c>
      <c r="I96" s="37">
        <f t="shared" si="2"/>
        <v>59935700</v>
      </c>
      <c r="J96" s="5" t="s">
        <v>31</v>
      </c>
      <c r="K96" s="5" t="s">
        <v>120</v>
      </c>
      <c r="L96" s="6" t="s">
        <v>345</v>
      </c>
    </row>
    <row r="97" spans="2:12" ht="51">
      <c r="B97" s="20" t="s">
        <v>154</v>
      </c>
      <c r="C97" s="47" t="s">
        <v>102</v>
      </c>
      <c r="D97" s="15">
        <v>42401</v>
      </c>
      <c r="E97" s="5" t="s">
        <v>33</v>
      </c>
      <c r="F97" s="20" t="s">
        <v>30</v>
      </c>
      <c r="G97" s="11" t="s">
        <v>132</v>
      </c>
      <c r="H97" s="37">
        <v>59935700</v>
      </c>
      <c r="I97" s="37">
        <f t="shared" si="2"/>
        <v>59935700</v>
      </c>
      <c r="J97" s="5" t="s">
        <v>31</v>
      </c>
      <c r="K97" s="5" t="s">
        <v>120</v>
      </c>
      <c r="L97" s="6" t="s">
        <v>345</v>
      </c>
    </row>
    <row r="98" spans="2:12" ht="51">
      <c r="B98" s="20" t="s">
        <v>154</v>
      </c>
      <c r="C98" s="47" t="s">
        <v>281</v>
      </c>
      <c r="D98" s="15">
        <v>42401</v>
      </c>
      <c r="E98" s="5" t="s">
        <v>33</v>
      </c>
      <c r="F98" s="20" t="s">
        <v>30</v>
      </c>
      <c r="G98" s="11" t="s">
        <v>132</v>
      </c>
      <c r="H98" s="37">
        <v>37498010</v>
      </c>
      <c r="I98" s="37">
        <f t="shared" si="2"/>
        <v>37498010</v>
      </c>
      <c r="J98" s="5" t="s">
        <v>31</v>
      </c>
      <c r="K98" s="5" t="s">
        <v>120</v>
      </c>
      <c r="L98" s="6" t="s">
        <v>345</v>
      </c>
    </row>
    <row r="99" spans="2:12" ht="51">
      <c r="B99" s="20" t="s">
        <v>154</v>
      </c>
      <c r="C99" s="47" t="s">
        <v>282</v>
      </c>
      <c r="D99" s="15">
        <v>42401</v>
      </c>
      <c r="E99" s="5" t="s">
        <v>33</v>
      </c>
      <c r="F99" s="20" t="s">
        <v>30</v>
      </c>
      <c r="G99" s="11" t="s">
        <v>132</v>
      </c>
      <c r="H99" s="37">
        <v>25300000</v>
      </c>
      <c r="I99" s="37">
        <f t="shared" si="2"/>
        <v>25300000</v>
      </c>
      <c r="J99" s="5" t="s">
        <v>31</v>
      </c>
      <c r="K99" s="5" t="s">
        <v>120</v>
      </c>
      <c r="L99" s="6" t="s">
        <v>345</v>
      </c>
    </row>
    <row r="100" spans="2:12" ht="51">
      <c r="B100" s="20" t="s">
        <v>154</v>
      </c>
      <c r="C100" s="47" t="s">
        <v>283</v>
      </c>
      <c r="D100" s="15">
        <v>42401</v>
      </c>
      <c r="E100" s="5" t="s">
        <v>33</v>
      </c>
      <c r="F100" s="20" t="s">
        <v>30</v>
      </c>
      <c r="G100" s="11" t="s">
        <v>132</v>
      </c>
      <c r="H100" s="37">
        <v>22938300</v>
      </c>
      <c r="I100" s="37">
        <f t="shared" si="2"/>
        <v>22938300</v>
      </c>
      <c r="J100" s="5" t="s">
        <v>31</v>
      </c>
      <c r="K100" s="5" t="s">
        <v>120</v>
      </c>
      <c r="L100" s="6" t="s">
        <v>345</v>
      </c>
    </row>
    <row r="101" spans="2:12" ht="51">
      <c r="B101" s="20" t="s">
        <v>154</v>
      </c>
      <c r="C101" s="47" t="s">
        <v>103</v>
      </c>
      <c r="D101" s="15">
        <v>42401</v>
      </c>
      <c r="E101" s="5" t="s">
        <v>29</v>
      </c>
      <c r="F101" s="20" t="s">
        <v>30</v>
      </c>
      <c r="G101" s="11" t="s">
        <v>132</v>
      </c>
      <c r="H101" s="37">
        <v>16682400</v>
      </c>
      <c r="I101" s="37">
        <f t="shared" si="2"/>
        <v>16682400</v>
      </c>
      <c r="J101" s="5" t="s">
        <v>31</v>
      </c>
      <c r="K101" s="5" t="s">
        <v>120</v>
      </c>
      <c r="L101" s="6" t="s">
        <v>345</v>
      </c>
    </row>
    <row r="102" spans="2:12" ht="51">
      <c r="B102" s="20" t="s">
        <v>154</v>
      </c>
      <c r="C102" s="47" t="s">
        <v>198</v>
      </c>
      <c r="D102" s="15">
        <v>42401</v>
      </c>
      <c r="E102" s="5" t="s">
        <v>29</v>
      </c>
      <c r="F102" s="20" t="s">
        <v>30</v>
      </c>
      <c r="G102" s="20" t="s">
        <v>187</v>
      </c>
      <c r="H102" s="37">
        <v>13635640</v>
      </c>
      <c r="I102" s="37">
        <f t="shared" si="2"/>
        <v>13635640</v>
      </c>
      <c r="J102" s="5" t="s">
        <v>31</v>
      </c>
      <c r="K102" s="5" t="s">
        <v>120</v>
      </c>
      <c r="L102" s="6" t="s">
        <v>345</v>
      </c>
    </row>
    <row r="103" spans="2:12" ht="51">
      <c r="B103" s="7">
        <v>81112200</v>
      </c>
      <c r="C103" s="14" t="s">
        <v>134</v>
      </c>
      <c r="D103" s="8">
        <v>42401</v>
      </c>
      <c r="E103" s="7" t="s">
        <v>36</v>
      </c>
      <c r="F103" s="7" t="s">
        <v>129</v>
      </c>
      <c r="G103" s="11" t="s">
        <v>132</v>
      </c>
      <c r="H103" s="37">
        <v>70000000</v>
      </c>
      <c r="I103" s="37">
        <f t="shared" si="2"/>
        <v>70000000</v>
      </c>
      <c r="J103" s="11" t="s">
        <v>31</v>
      </c>
      <c r="K103" s="5" t="s">
        <v>120</v>
      </c>
      <c r="L103" s="6" t="s">
        <v>345</v>
      </c>
    </row>
    <row r="104" spans="2:12" ht="51">
      <c r="B104" s="7">
        <v>81112007</v>
      </c>
      <c r="C104" s="14" t="s">
        <v>136</v>
      </c>
      <c r="D104" s="8">
        <v>42401</v>
      </c>
      <c r="E104" s="7" t="s">
        <v>33</v>
      </c>
      <c r="F104" s="7" t="s">
        <v>117</v>
      </c>
      <c r="G104" s="11" t="s">
        <v>132</v>
      </c>
      <c r="H104" s="37">
        <v>150000000</v>
      </c>
      <c r="I104" s="37">
        <f t="shared" si="2"/>
        <v>150000000</v>
      </c>
      <c r="J104" s="11" t="s">
        <v>31</v>
      </c>
      <c r="K104" s="5" t="s">
        <v>120</v>
      </c>
      <c r="L104" s="6" t="s">
        <v>345</v>
      </c>
    </row>
    <row r="105" spans="2:12" ht="51">
      <c r="B105" s="20" t="s">
        <v>155</v>
      </c>
      <c r="C105" s="47" t="s">
        <v>229</v>
      </c>
      <c r="D105" s="15">
        <v>42401</v>
      </c>
      <c r="E105" s="5" t="s">
        <v>32</v>
      </c>
      <c r="F105" s="20" t="s">
        <v>30</v>
      </c>
      <c r="G105" s="20" t="s">
        <v>187</v>
      </c>
      <c r="H105" s="37">
        <v>74770000</v>
      </c>
      <c r="I105" s="37">
        <f t="shared" si="2"/>
        <v>74770000</v>
      </c>
      <c r="J105" s="5" t="s">
        <v>31</v>
      </c>
      <c r="K105" s="5" t="s">
        <v>120</v>
      </c>
      <c r="L105" s="10" t="s">
        <v>189</v>
      </c>
    </row>
    <row r="106" spans="2:12" ht="51">
      <c r="B106" s="20" t="s">
        <v>155</v>
      </c>
      <c r="C106" s="47" t="s">
        <v>233</v>
      </c>
      <c r="D106" s="15">
        <v>42401</v>
      </c>
      <c r="E106" s="5" t="s">
        <v>29</v>
      </c>
      <c r="F106" s="20" t="s">
        <v>30</v>
      </c>
      <c r="G106" s="11" t="s">
        <v>132</v>
      </c>
      <c r="H106" s="37">
        <v>33952800</v>
      </c>
      <c r="I106" s="37">
        <f t="shared" si="2"/>
        <v>33952800</v>
      </c>
      <c r="J106" s="5" t="s">
        <v>31</v>
      </c>
      <c r="K106" s="5" t="s">
        <v>120</v>
      </c>
      <c r="L106" s="10" t="s">
        <v>189</v>
      </c>
    </row>
    <row r="107" spans="2:12" ht="51">
      <c r="B107" s="20" t="s">
        <v>155</v>
      </c>
      <c r="C107" s="47" t="s">
        <v>234</v>
      </c>
      <c r="D107" s="15">
        <v>42401</v>
      </c>
      <c r="E107" s="5" t="s">
        <v>33</v>
      </c>
      <c r="F107" s="20" t="s">
        <v>30</v>
      </c>
      <c r="G107" s="11" t="s">
        <v>132</v>
      </c>
      <c r="H107" s="37">
        <v>41807700</v>
      </c>
      <c r="I107" s="37">
        <f t="shared" si="2"/>
        <v>41807700</v>
      </c>
      <c r="J107" s="5" t="s">
        <v>31</v>
      </c>
      <c r="K107" s="5" t="s">
        <v>120</v>
      </c>
      <c r="L107" s="10" t="s">
        <v>189</v>
      </c>
    </row>
    <row r="108" spans="2:12" ht="51">
      <c r="B108" s="20" t="s">
        <v>154</v>
      </c>
      <c r="C108" s="46" t="s">
        <v>286</v>
      </c>
      <c r="D108" s="38">
        <v>42401</v>
      </c>
      <c r="E108" s="28" t="s">
        <v>55</v>
      </c>
      <c r="F108" s="17" t="s">
        <v>30</v>
      </c>
      <c r="G108" s="7" t="s">
        <v>114</v>
      </c>
      <c r="H108" s="37">
        <v>18074700</v>
      </c>
      <c r="I108" s="37">
        <f t="shared" si="2"/>
        <v>18074700</v>
      </c>
      <c r="J108" s="28" t="s">
        <v>31</v>
      </c>
      <c r="K108" s="5" t="s">
        <v>120</v>
      </c>
      <c r="L108" s="10" t="s">
        <v>189</v>
      </c>
    </row>
    <row r="109" spans="2:12" ht="51">
      <c r="B109" s="20" t="s">
        <v>154</v>
      </c>
      <c r="C109" s="46" t="s">
        <v>202</v>
      </c>
      <c r="D109" s="38">
        <v>42401</v>
      </c>
      <c r="E109" s="28" t="s">
        <v>54</v>
      </c>
      <c r="F109" s="17" t="s">
        <v>30</v>
      </c>
      <c r="G109" s="7" t="s">
        <v>114</v>
      </c>
      <c r="H109" s="37">
        <v>36106650</v>
      </c>
      <c r="I109" s="37">
        <f t="shared" si="2"/>
        <v>36106650</v>
      </c>
      <c r="J109" s="28" t="s">
        <v>31</v>
      </c>
      <c r="K109" s="5" t="s">
        <v>120</v>
      </c>
      <c r="L109" s="10" t="s">
        <v>189</v>
      </c>
    </row>
    <row r="110" spans="2:12" ht="76.5">
      <c r="B110" s="20" t="s">
        <v>154</v>
      </c>
      <c r="C110" s="46" t="s">
        <v>161</v>
      </c>
      <c r="D110" s="38">
        <v>42401</v>
      </c>
      <c r="E110" s="28" t="s">
        <v>54</v>
      </c>
      <c r="F110" s="17" t="s">
        <v>30</v>
      </c>
      <c r="G110" s="7" t="s">
        <v>114</v>
      </c>
      <c r="H110" s="37">
        <v>24308631</v>
      </c>
      <c r="I110" s="37">
        <f t="shared" si="2"/>
        <v>24308631</v>
      </c>
      <c r="J110" s="28" t="s">
        <v>31</v>
      </c>
      <c r="K110" s="5" t="s">
        <v>120</v>
      </c>
      <c r="L110" s="40" t="s">
        <v>162</v>
      </c>
    </row>
    <row r="111" spans="2:12" ht="51">
      <c r="B111" s="5">
        <v>84111500</v>
      </c>
      <c r="C111" s="47" t="s">
        <v>76</v>
      </c>
      <c r="D111" s="15">
        <v>42401</v>
      </c>
      <c r="E111" s="5" t="s">
        <v>29</v>
      </c>
      <c r="F111" s="20" t="s">
        <v>30</v>
      </c>
      <c r="G111" s="11" t="s">
        <v>132</v>
      </c>
      <c r="H111" s="37">
        <v>14826000</v>
      </c>
      <c r="I111" s="37">
        <f t="shared" si="2"/>
        <v>14826000</v>
      </c>
      <c r="J111" s="5" t="s">
        <v>31</v>
      </c>
      <c r="K111" s="5" t="s">
        <v>120</v>
      </c>
      <c r="L111" s="6" t="s">
        <v>194</v>
      </c>
    </row>
    <row r="112" spans="2:12" ht="51">
      <c r="B112" s="5">
        <v>84111500</v>
      </c>
      <c r="C112" s="47" t="s">
        <v>77</v>
      </c>
      <c r="D112" s="15">
        <v>42401</v>
      </c>
      <c r="E112" s="5" t="s">
        <v>29</v>
      </c>
      <c r="F112" s="20" t="s">
        <v>30</v>
      </c>
      <c r="G112" s="11" t="s">
        <v>132</v>
      </c>
      <c r="H112" s="37">
        <v>30441600</v>
      </c>
      <c r="I112" s="37">
        <f t="shared" si="2"/>
        <v>30441600</v>
      </c>
      <c r="J112" s="5" t="s">
        <v>31</v>
      </c>
      <c r="K112" s="5" t="s">
        <v>120</v>
      </c>
      <c r="L112" s="6" t="s">
        <v>194</v>
      </c>
    </row>
    <row r="113" spans="2:12" ht="51">
      <c r="B113" s="5">
        <v>84111500</v>
      </c>
      <c r="C113" s="47" t="s">
        <v>78</v>
      </c>
      <c r="D113" s="15">
        <v>42401</v>
      </c>
      <c r="E113" s="5" t="s">
        <v>29</v>
      </c>
      <c r="F113" s="20" t="s">
        <v>30</v>
      </c>
      <c r="G113" s="11" t="s">
        <v>132</v>
      </c>
      <c r="H113" s="37">
        <v>6182400</v>
      </c>
      <c r="I113" s="37">
        <f t="shared" si="2"/>
        <v>6182400</v>
      </c>
      <c r="J113" s="5" t="s">
        <v>31</v>
      </c>
      <c r="K113" s="5" t="s">
        <v>120</v>
      </c>
      <c r="L113" s="6" t="s">
        <v>194</v>
      </c>
    </row>
    <row r="114" spans="2:12" ht="51">
      <c r="B114" s="5">
        <v>84111500</v>
      </c>
      <c r="C114" s="47" t="s">
        <v>79</v>
      </c>
      <c r="D114" s="15">
        <v>42401</v>
      </c>
      <c r="E114" s="5" t="s">
        <v>29</v>
      </c>
      <c r="F114" s="20" t="s">
        <v>30</v>
      </c>
      <c r="G114" s="11" t="s">
        <v>132</v>
      </c>
      <c r="H114" s="37">
        <v>14826000</v>
      </c>
      <c r="I114" s="37">
        <f t="shared" si="2"/>
        <v>14826000</v>
      </c>
      <c r="J114" s="5" t="s">
        <v>31</v>
      </c>
      <c r="K114" s="5" t="s">
        <v>120</v>
      </c>
      <c r="L114" s="6" t="s">
        <v>194</v>
      </c>
    </row>
    <row r="115" spans="2:12" ht="51">
      <c r="B115" s="5">
        <v>84111500</v>
      </c>
      <c r="C115" s="47" t="s">
        <v>80</v>
      </c>
      <c r="D115" s="15">
        <v>42401</v>
      </c>
      <c r="E115" s="5" t="s">
        <v>29</v>
      </c>
      <c r="F115" s="20" t="s">
        <v>30</v>
      </c>
      <c r="G115" s="11" t="s">
        <v>132</v>
      </c>
      <c r="H115" s="37">
        <v>7816000</v>
      </c>
      <c r="I115" s="37">
        <f t="shared" si="2"/>
        <v>7816000</v>
      </c>
      <c r="J115" s="5" t="s">
        <v>31</v>
      </c>
      <c r="K115" s="5" t="s">
        <v>120</v>
      </c>
      <c r="L115" s="6" t="s">
        <v>194</v>
      </c>
    </row>
    <row r="116" spans="2:12" ht="51">
      <c r="B116" s="5">
        <v>84111500</v>
      </c>
      <c r="C116" s="47" t="s">
        <v>81</v>
      </c>
      <c r="D116" s="15">
        <v>42401</v>
      </c>
      <c r="E116" s="5" t="s">
        <v>29</v>
      </c>
      <c r="F116" s="20" t="s">
        <v>30</v>
      </c>
      <c r="G116" s="11" t="s">
        <v>132</v>
      </c>
      <c r="H116" s="37">
        <v>11121600</v>
      </c>
      <c r="I116" s="37">
        <f aca="true" t="shared" si="3" ref="I116:I147">+H116</f>
        <v>11121600</v>
      </c>
      <c r="J116" s="5" t="s">
        <v>31</v>
      </c>
      <c r="K116" s="5" t="s">
        <v>120</v>
      </c>
      <c r="L116" s="6" t="s">
        <v>194</v>
      </c>
    </row>
    <row r="117" spans="2:12" ht="51">
      <c r="B117" s="5">
        <v>84111500</v>
      </c>
      <c r="C117" s="47" t="s">
        <v>82</v>
      </c>
      <c r="D117" s="15">
        <v>42401</v>
      </c>
      <c r="E117" s="5" t="s">
        <v>29</v>
      </c>
      <c r="F117" s="20" t="s">
        <v>30</v>
      </c>
      <c r="G117" s="11" t="s">
        <v>132</v>
      </c>
      <c r="H117" s="37">
        <v>8341200</v>
      </c>
      <c r="I117" s="37">
        <f t="shared" si="3"/>
        <v>8341200</v>
      </c>
      <c r="J117" s="5" t="s">
        <v>31</v>
      </c>
      <c r="K117" s="5" t="s">
        <v>120</v>
      </c>
      <c r="L117" s="6" t="s">
        <v>194</v>
      </c>
    </row>
    <row r="118" spans="2:12" ht="51">
      <c r="B118" s="5">
        <v>84111500</v>
      </c>
      <c r="C118" s="47" t="s">
        <v>83</v>
      </c>
      <c r="D118" s="15">
        <v>42401</v>
      </c>
      <c r="E118" s="5" t="s">
        <v>29</v>
      </c>
      <c r="F118" s="20" t="s">
        <v>30</v>
      </c>
      <c r="G118" s="11" t="s">
        <v>132</v>
      </c>
      <c r="H118" s="37">
        <v>8341200</v>
      </c>
      <c r="I118" s="37">
        <f t="shared" si="3"/>
        <v>8341200</v>
      </c>
      <c r="J118" s="5" t="s">
        <v>31</v>
      </c>
      <c r="K118" s="5" t="s">
        <v>120</v>
      </c>
      <c r="L118" s="6" t="s">
        <v>194</v>
      </c>
    </row>
    <row r="119" spans="2:12" ht="63.75">
      <c r="B119" s="5">
        <v>84111500</v>
      </c>
      <c r="C119" s="47" t="s">
        <v>84</v>
      </c>
      <c r="D119" s="15">
        <v>42401</v>
      </c>
      <c r="E119" s="5" t="s">
        <v>29</v>
      </c>
      <c r="F119" s="20" t="s">
        <v>30</v>
      </c>
      <c r="G119" s="11" t="s">
        <v>132</v>
      </c>
      <c r="H119" s="37">
        <v>12511800</v>
      </c>
      <c r="I119" s="37">
        <f t="shared" si="3"/>
        <v>12511800</v>
      </c>
      <c r="J119" s="5" t="s">
        <v>31</v>
      </c>
      <c r="K119" s="5" t="s">
        <v>120</v>
      </c>
      <c r="L119" s="6" t="s">
        <v>194</v>
      </c>
    </row>
    <row r="120" spans="2:12" ht="51">
      <c r="B120" s="5">
        <v>84111500</v>
      </c>
      <c r="C120" s="47" t="s">
        <v>85</v>
      </c>
      <c r="D120" s="15">
        <v>42401</v>
      </c>
      <c r="E120" s="5" t="s">
        <v>29</v>
      </c>
      <c r="F120" s="20" t="s">
        <v>30</v>
      </c>
      <c r="G120" s="11" t="s">
        <v>132</v>
      </c>
      <c r="H120" s="37">
        <v>8341200</v>
      </c>
      <c r="I120" s="37">
        <f t="shared" si="3"/>
        <v>8341200</v>
      </c>
      <c r="J120" s="5" t="s">
        <v>31</v>
      </c>
      <c r="K120" s="5" t="s">
        <v>120</v>
      </c>
      <c r="L120" s="6" t="s">
        <v>194</v>
      </c>
    </row>
    <row r="121" spans="2:12" ht="51">
      <c r="B121" s="5">
        <v>84111500</v>
      </c>
      <c r="C121" s="47" t="s">
        <v>86</v>
      </c>
      <c r="D121" s="15">
        <v>42401</v>
      </c>
      <c r="E121" s="5" t="s">
        <v>29</v>
      </c>
      <c r="F121" s="20" t="s">
        <v>30</v>
      </c>
      <c r="G121" s="20" t="s">
        <v>187</v>
      </c>
      <c r="H121" s="37">
        <v>13635640</v>
      </c>
      <c r="I121" s="37">
        <f t="shared" si="3"/>
        <v>13635640</v>
      </c>
      <c r="J121" s="5" t="s">
        <v>31</v>
      </c>
      <c r="K121" s="5" t="s">
        <v>120</v>
      </c>
      <c r="L121" s="6" t="s">
        <v>194</v>
      </c>
    </row>
    <row r="122" spans="2:12" ht="51">
      <c r="B122" s="5">
        <v>84111500</v>
      </c>
      <c r="C122" s="47" t="s">
        <v>272</v>
      </c>
      <c r="D122" s="15">
        <v>42401</v>
      </c>
      <c r="E122" s="5" t="s">
        <v>29</v>
      </c>
      <c r="F122" s="20" t="s">
        <v>30</v>
      </c>
      <c r="G122" s="11" t="s">
        <v>132</v>
      </c>
      <c r="H122" s="37">
        <v>7610400</v>
      </c>
      <c r="I122" s="37">
        <f t="shared" si="3"/>
        <v>7610400</v>
      </c>
      <c r="J122" s="5" t="s">
        <v>31</v>
      </c>
      <c r="K122" s="5" t="s">
        <v>120</v>
      </c>
      <c r="L122" s="6" t="s">
        <v>194</v>
      </c>
    </row>
    <row r="123" spans="2:12" ht="51">
      <c r="B123" s="20" t="s">
        <v>154</v>
      </c>
      <c r="C123" s="30" t="s">
        <v>174</v>
      </c>
      <c r="D123" s="15">
        <v>42401</v>
      </c>
      <c r="E123" s="28" t="s">
        <v>54</v>
      </c>
      <c r="F123" s="17" t="s">
        <v>30</v>
      </c>
      <c r="G123" s="7" t="s">
        <v>114</v>
      </c>
      <c r="H123" s="37">
        <v>16679250</v>
      </c>
      <c r="I123" s="37">
        <f t="shared" si="3"/>
        <v>16679250</v>
      </c>
      <c r="J123" s="28" t="s">
        <v>31</v>
      </c>
      <c r="K123" s="5" t="s">
        <v>120</v>
      </c>
      <c r="L123" s="6" t="s">
        <v>194</v>
      </c>
    </row>
    <row r="124" spans="2:12" ht="63.75">
      <c r="B124" s="20" t="s">
        <v>153</v>
      </c>
      <c r="C124" s="47" t="s">
        <v>250</v>
      </c>
      <c r="D124" s="15">
        <v>42401</v>
      </c>
      <c r="E124" s="5" t="s">
        <v>54</v>
      </c>
      <c r="F124" s="20" t="s">
        <v>30</v>
      </c>
      <c r="G124" s="11" t="s">
        <v>132</v>
      </c>
      <c r="H124" s="37">
        <v>25023600</v>
      </c>
      <c r="I124" s="37">
        <f t="shared" si="3"/>
        <v>25023600</v>
      </c>
      <c r="J124" s="5" t="s">
        <v>31</v>
      </c>
      <c r="K124" s="5" t="s">
        <v>120</v>
      </c>
      <c r="L124" s="10" t="s">
        <v>123</v>
      </c>
    </row>
    <row r="125" spans="2:12" ht="63.75">
      <c r="B125" s="20" t="s">
        <v>153</v>
      </c>
      <c r="C125" s="47" t="s">
        <v>251</v>
      </c>
      <c r="D125" s="15">
        <v>42401</v>
      </c>
      <c r="E125" s="5" t="s">
        <v>55</v>
      </c>
      <c r="F125" s="20" t="s">
        <v>30</v>
      </c>
      <c r="G125" s="11" t="s">
        <v>132</v>
      </c>
      <c r="H125" s="37">
        <v>73416000</v>
      </c>
      <c r="I125" s="37">
        <f t="shared" si="3"/>
        <v>73416000</v>
      </c>
      <c r="J125" s="5" t="s">
        <v>31</v>
      </c>
      <c r="K125" s="5" t="s">
        <v>120</v>
      </c>
      <c r="L125" s="10" t="s">
        <v>123</v>
      </c>
    </row>
    <row r="126" spans="2:12" ht="63.75">
      <c r="B126" s="20" t="s">
        <v>153</v>
      </c>
      <c r="C126" s="47" t="s">
        <v>252</v>
      </c>
      <c r="D126" s="15">
        <v>42401</v>
      </c>
      <c r="E126" s="5" t="s">
        <v>54</v>
      </c>
      <c r="F126" s="20" t="s">
        <v>30</v>
      </c>
      <c r="G126" s="11" t="s">
        <v>132</v>
      </c>
      <c r="H126" s="37">
        <v>18767700</v>
      </c>
      <c r="I126" s="37">
        <f t="shared" si="3"/>
        <v>18767700</v>
      </c>
      <c r="J126" s="5" t="s">
        <v>31</v>
      </c>
      <c r="K126" s="5" t="s">
        <v>120</v>
      </c>
      <c r="L126" s="10" t="s">
        <v>123</v>
      </c>
    </row>
    <row r="127" spans="2:12" ht="63.75">
      <c r="B127" s="20" t="s">
        <v>153</v>
      </c>
      <c r="C127" s="47" t="s">
        <v>253</v>
      </c>
      <c r="D127" s="15">
        <v>42401</v>
      </c>
      <c r="E127" s="5" t="s">
        <v>54</v>
      </c>
      <c r="F127" s="20" t="s">
        <v>30</v>
      </c>
      <c r="G127" s="11" t="s">
        <v>132</v>
      </c>
      <c r="H127" s="37">
        <v>50037750</v>
      </c>
      <c r="I127" s="37">
        <f t="shared" si="3"/>
        <v>50037750</v>
      </c>
      <c r="J127" s="5" t="s">
        <v>31</v>
      </c>
      <c r="K127" s="5" t="s">
        <v>120</v>
      </c>
      <c r="L127" s="10" t="s">
        <v>123</v>
      </c>
    </row>
    <row r="128" spans="2:12" ht="63.75">
      <c r="B128" s="20" t="s">
        <v>153</v>
      </c>
      <c r="C128" s="47" t="s">
        <v>254</v>
      </c>
      <c r="D128" s="15">
        <v>42401</v>
      </c>
      <c r="E128" s="5" t="s">
        <v>54</v>
      </c>
      <c r="F128" s="20" t="s">
        <v>30</v>
      </c>
      <c r="G128" s="11" t="s">
        <v>132</v>
      </c>
      <c r="H128" s="37">
        <v>56303082</v>
      </c>
      <c r="I128" s="37">
        <f t="shared" si="3"/>
        <v>56303082</v>
      </c>
      <c r="J128" s="5" t="s">
        <v>31</v>
      </c>
      <c r="K128" s="5" t="s">
        <v>120</v>
      </c>
      <c r="L128" s="10" t="s">
        <v>123</v>
      </c>
    </row>
    <row r="129" spans="2:12" ht="63.75">
      <c r="B129" s="20" t="s">
        <v>153</v>
      </c>
      <c r="C129" s="47" t="s">
        <v>255</v>
      </c>
      <c r="D129" s="15">
        <v>42401</v>
      </c>
      <c r="E129" s="5" t="s">
        <v>55</v>
      </c>
      <c r="F129" s="20" t="s">
        <v>30</v>
      </c>
      <c r="G129" s="11" t="s">
        <v>132</v>
      </c>
      <c r="H129" s="37">
        <v>51318221</v>
      </c>
      <c r="I129" s="37">
        <f t="shared" si="3"/>
        <v>51318221</v>
      </c>
      <c r="J129" s="5" t="s">
        <v>31</v>
      </c>
      <c r="K129" s="5" t="s">
        <v>120</v>
      </c>
      <c r="L129" s="10" t="s">
        <v>123</v>
      </c>
    </row>
    <row r="130" spans="2:12" ht="63.75">
      <c r="B130" s="20" t="s">
        <v>153</v>
      </c>
      <c r="C130" s="47" t="s">
        <v>256</v>
      </c>
      <c r="D130" s="15">
        <v>42401</v>
      </c>
      <c r="E130" s="5" t="s">
        <v>54</v>
      </c>
      <c r="F130" s="20" t="s">
        <v>30</v>
      </c>
      <c r="G130" s="11" t="s">
        <v>132</v>
      </c>
      <c r="H130" s="37">
        <v>30680181</v>
      </c>
      <c r="I130" s="37">
        <f t="shared" si="3"/>
        <v>30680181</v>
      </c>
      <c r="J130" s="5" t="s">
        <v>31</v>
      </c>
      <c r="K130" s="5" t="s">
        <v>120</v>
      </c>
      <c r="L130" s="10" t="s">
        <v>123</v>
      </c>
    </row>
    <row r="131" spans="2:12" ht="51">
      <c r="B131" s="20" t="s">
        <v>154</v>
      </c>
      <c r="C131" s="48" t="s">
        <v>163</v>
      </c>
      <c r="D131" s="38">
        <v>42401</v>
      </c>
      <c r="E131" s="28" t="s">
        <v>55</v>
      </c>
      <c r="F131" s="17" t="s">
        <v>30</v>
      </c>
      <c r="G131" s="7" t="s">
        <v>114</v>
      </c>
      <c r="H131" s="37">
        <v>57000000</v>
      </c>
      <c r="I131" s="37">
        <f t="shared" si="3"/>
        <v>57000000</v>
      </c>
      <c r="J131" s="28" t="s">
        <v>31</v>
      </c>
      <c r="K131" s="5" t="s">
        <v>120</v>
      </c>
      <c r="L131" s="40" t="s">
        <v>164</v>
      </c>
    </row>
    <row r="132" spans="2:12" ht="51">
      <c r="B132" s="20" t="s">
        <v>154</v>
      </c>
      <c r="C132" s="48" t="s">
        <v>163</v>
      </c>
      <c r="D132" s="38">
        <v>42401</v>
      </c>
      <c r="E132" s="28" t="s">
        <v>112</v>
      </c>
      <c r="F132" s="17" t="s">
        <v>30</v>
      </c>
      <c r="G132" s="7" t="s">
        <v>114</v>
      </c>
      <c r="H132" s="37">
        <v>28000000</v>
      </c>
      <c r="I132" s="37">
        <f t="shared" si="3"/>
        <v>28000000</v>
      </c>
      <c r="J132" s="28" t="s">
        <v>31</v>
      </c>
      <c r="K132" s="5" t="s">
        <v>120</v>
      </c>
      <c r="L132" s="40" t="s">
        <v>164</v>
      </c>
    </row>
    <row r="133" spans="2:12" ht="89.25">
      <c r="B133" s="20" t="s">
        <v>155</v>
      </c>
      <c r="C133" s="47" t="s">
        <v>274</v>
      </c>
      <c r="D133" s="15">
        <v>42401</v>
      </c>
      <c r="E133" s="5" t="s">
        <v>36</v>
      </c>
      <c r="F133" s="20" t="s">
        <v>30</v>
      </c>
      <c r="G133" s="20" t="s">
        <v>187</v>
      </c>
      <c r="H133" s="37">
        <v>54487010</v>
      </c>
      <c r="I133" s="37">
        <f t="shared" si="3"/>
        <v>54487010</v>
      </c>
      <c r="J133" s="5" t="s">
        <v>31</v>
      </c>
      <c r="K133" s="5" t="s">
        <v>120</v>
      </c>
      <c r="L133" s="6" t="s">
        <v>196</v>
      </c>
    </row>
    <row r="134" spans="2:12" ht="63.75">
      <c r="B134" s="20" t="s">
        <v>155</v>
      </c>
      <c r="C134" s="47" t="s">
        <v>176</v>
      </c>
      <c r="D134" s="15">
        <v>42401</v>
      </c>
      <c r="E134" s="5" t="s">
        <v>36</v>
      </c>
      <c r="F134" s="20" t="s">
        <v>30</v>
      </c>
      <c r="G134" s="7" t="s">
        <v>114</v>
      </c>
      <c r="H134" s="37">
        <v>38052000</v>
      </c>
      <c r="I134" s="37">
        <f t="shared" si="3"/>
        <v>38052000</v>
      </c>
      <c r="J134" s="5" t="s">
        <v>31</v>
      </c>
      <c r="K134" s="5" t="s">
        <v>120</v>
      </c>
      <c r="L134" s="6" t="s">
        <v>196</v>
      </c>
    </row>
    <row r="135" spans="2:12" ht="63.75">
      <c r="B135" s="20" t="s">
        <v>155</v>
      </c>
      <c r="C135" s="47" t="s">
        <v>275</v>
      </c>
      <c r="D135" s="15">
        <v>42401</v>
      </c>
      <c r="E135" s="5" t="s">
        <v>36</v>
      </c>
      <c r="F135" s="20" t="s">
        <v>30</v>
      </c>
      <c r="G135" s="7" t="s">
        <v>114</v>
      </c>
      <c r="H135" s="37">
        <v>228000000</v>
      </c>
      <c r="I135" s="37">
        <f t="shared" si="3"/>
        <v>228000000</v>
      </c>
      <c r="J135" s="5" t="s">
        <v>31</v>
      </c>
      <c r="K135" s="5" t="s">
        <v>120</v>
      </c>
      <c r="L135" s="6" t="s">
        <v>196</v>
      </c>
    </row>
    <row r="136" spans="2:12" ht="63.75">
      <c r="B136" s="20" t="s">
        <v>155</v>
      </c>
      <c r="C136" s="47" t="s">
        <v>276</v>
      </c>
      <c r="D136" s="15">
        <v>42401</v>
      </c>
      <c r="E136" s="5" t="s">
        <v>36</v>
      </c>
      <c r="F136" s="20" t="s">
        <v>30</v>
      </c>
      <c r="G136" s="20" t="s">
        <v>187</v>
      </c>
      <c r="H136" s="37">
        <v>38000000</v>
      </c>
      <c r="I136" s="37">
        <f t="shared" si="3"/>
        <v>38000000</v>
      </c>
      <c r="J136" s="5" t="s">
        <v>31</v>
      </c>
      <c r="K136" s="5" t="s">
        <v>120</v>
      </c>
      <c r="L136" s="6" t="s">
        <v>196</v>
      </c>
    </row>
    <row r="137" spans="2:12" ht="63.75">
      <c r="B137" s="20" t="s">
        <v>155</v>
      </c>
      <c r="C137" s="47" t="s">
        <v>90</v>
      </c>
      <c r="D137" s="15">
        <v>42401</v>
      </c>
      <c r="E137" s="5" t="s">
        <v>36</v>
      </c>
      <c r="F137" s="20" t="s">
        <v>30</v>
      </c>
      <c r="G137" s="20" t="s">
        <v>187</v>
      </c>
      <c r="H137" s="37">
        <v>38000000</v>
      </c>
      <c r="I137" s="37">
        <f t="shared" si="3"/>
        <v>38000000</v>
      </c>
      <c r="J137" s="5" t="s">
        <v>31</v>
      </c>
      <c r="K137" s="5" t="s">
        <v>120</v>
      </c>
      <c r="L137" s="6" t="s">
        <v>196</v>
      </c>
    </row>
    <row r="138" spans="2:12" ht="63.75">
      <c r="B138" s="20" t="s">
        <v>155</v>
      </c>
      <c r="C138" s="47" t="s">
        <v>91</v>
      </c>
      <c r="D138" s="15">
        <v>42401</v>
      </c>
      <c r="E138" s="5" t="s">
        <v>36</v>
      </c>
      <c r="F138" s="20" t="s">
        <v>30</v>
      </c>
      <c r="G138" s="7" t="s">
        <v>114</v>
      </c>
      <c r="H138" s="37">
        <v>81028770</v>
      </c>
      <c r="I138" s="37">
        <f t="shared" si="3"/>
        <v>81028770</v>
      </c>
      <c r="J138" s="5" t="s">
        <v>31</v>
      </c>
      <c r="K138" s="5" t="s">
        <v>120</v>
      </c>
      <c r="L138" s="6" t="s">
        <v>196</v>
      </c>
    </row>
    <row r="139" spans="2:12" ht="63.75">
      <c r="B139" s="5">
        <v>80111620</v>
      </c>
      <c r="C139" s="47" t="s">
        <v>93</v>
      </c>
      <c r="D139" s="15">
        <v>42401</v>
      </c>
      <c r="E139" s="5" t="s">
        <v>33</v>
      </c>
      <c r="F139" s="20" t="s">
        <v>30</v>
      </c>
      <c r="G139" s="11" t="s">
        <v>132</v>
      </c>
      <c r="H139" s="37">
        <v>22938300</v>
      </c>
      <c r="I139" s="37">
        <f t="shared" si="3"/>
        <v>22938300</v>
      </c>
      <c r="J139" s="5" t="s">
        <v>31</v>
      </c>
      <c r="K139" s="5" t="s">
        <v>120</v>
      </c>
      <c r="L139" s="6" t="s">
        <v>92</v>
      </c>
    </row>
    <row r="140" spans="2:12" ht="63.75">
      <c r="B140" s="5">
        <v>80111620</v>
      </c>
      <c r="C140" s="47" t="s">
        <v>94</v>
      </c>
      <c r="D140" s="15">
        <v>42401</v>
      </c>
      <c r="E140" s="5" t="s">
        <v>33</v>
      </c>
      <c r="F140" s="20" t="s">
        <v>30</v>
      </c>
      <c r="G140" s="11" t="s">
        <v>132</v>
      </c>
      <c r="H140" s="37">
        <v>158534200</v>
      </c>
      <c r="I140" s="37">
        <f t="shared" si="3"/>
        <v>158534200</v>
      </c>
      <c r="J140" s="5" t="s">
        <v>31</v>
      </c>
      <c r="K140" s="5" t="s">
        <v>120</v>
      </c>
      <c r="L140" s="6" t="s">
        <v>92</v>
      </c>
    </row>
    <row r="141" spans="2:12" ht="76.5">
      <c r="B141" s="5">
        <v>80111620</v>
      </c>
      <c r="C141" s="47" t="s">
        <v>108</v>
      </c>
      <c r="D141" s="15">
        <v>42401</v>
      </c>
      <c r="E141" s="5" t="s">
        <v>111</v>
      </c>
      <c r="F141" s="20" t="s">
        <v>30</v>
      </c>
      <c r="G141" s="11" t="s">
        <v>132</v>
      </c>
      <c r="H141" s="37">
        <v>12511800</v>
      </c>
      <c r="I141" s="37">
        <f t="shared" si="3"/>
        <v>12511800</v>
      </c>
      <c r="J141" s="5" t="s">
        <v>31</v>
      </c>
      <c r="K141" s="5" t="s">
        <v>120</v>
      </c>
      <c r="L141" s="6" t="s">
        <v>201</v>
      </c>
    </row>
    <row r="142" spans="2:12" ht="63.75">
      <c r="B142" s="5">
        <v>80111620</v>
      </c>
      <c r="C142" s="47" t="s">
        <v>343</v>
      </c>
      <c r="D142" s="15">
        <v>42401</v>
      </c>
      <c r="E142" s="5" t="s">
        <v>54</v>
      </c>
      <c r="F142" s="20" t="s">
        <v>30</v>
      </c>
      <c r="G142" s="11" t="s">
        <v>132</v>
      </c>
      <c r="H142" s="37">
        <v>16679250</v>
      </c>
      <c r="I142" s="37">
        <f t="shared" si="3"/>
        <v>16679250</v>
      </c>
      <c r="J142" s="5" t="s">
        <v>31</v>
      </c>
      <c r="K142" s="5" t="s">
        <v>120</v>
      </c>
      <c r="L142" s="6" t="s">
        <v>201</v>
      </c>
    </row>
    <row r="143" spans="2:12" ht="63.75">
      <c r="B143" s="5">
        <v>80111620</v>
      </c>
      <c r="C143" s="47" t="s">
        <v>342</v>
      </c>
      <c r="D143" s="15">
        <v>42401</v>
      </c>
      <c r="E143" s="5" t="s">
        <v>54</v>
      </c>
      <c r="F143" s="20" t="s">
        <v>30</v>
      </c>
      <c r="G143" s="11" t="s">
        <v>132</v>
      </c>
      <c r="H143" s="37">
        <v>17123400</v>
      </c>
      <c r="I143" s="37">
        <f t="shared" si="3"/>
        <v>17123400</v>
      </c>
      <c r="J143" s="5" t="s">
        <v>31</v>
      </c>
      <c r="K143" s="5" t="s">
        <v>120</v>
      </c>
      <c r="L143" s="6" t="s">
        <v>201</v>
      </c>
    </row>
    <row r="144" spans="2:12" ht="63.75">
      <c r="B144" s="5">
        <v>80111620</v>
      </c>
      <c r="C144" s="47" t="s">
        <v>285</v>
      </c>
      <c r="D144" s="15">
        <v>42401</v>
      </c>
      <c r="E144" s="5" t="s">
        <v>29</v>
      </c>
      <c r="F144" s="20" t="s">
        <v>30</v>
      </c>
      <c r="G144" s="7" t="s">
        <v>114</v>
      </c>
      <c r="H144" s="37">
        <v>6664384</v>
      </c>
      <c r="I144" s="37">
        <f t="shared" si="3"/>
        <v>6664384</v>
      </c>
      <c r="J144" s="5" t="s">
        <v>31</v>
      </c>
      <c r="K144" s="5" t="s">
        <v>120</v>
      </c>
      <c r="L144" s="6" t="s">
        <v>201</v>
      </c>
    </row>
    <row r="145" spans="2:12" ht="76.5">
      <c r="B145" s="5">
        <v>80111620</v>
      </c>
      <c r="C145" s="47" t="s">
        <v>109</v>
      </c>
      <c r="D145" s="15">
        <v>42401</v>
      </c>
      <c r="E145" s="5" t="s">
        <v>55</v>
      </c>
      <c r="F145" s="20" t="s">
        <v>30</v>
      </c>
      <c r="G145" s="11" t="s">
        <v>132</v>
      </c>
      <c r="H145" s="37">
        <v>36106650</v>
      </c>
      <c r="I145" s="37">
        <f t="shared" si="3"/>
        <v>36106650</v>
      </c>
      <c r="J145" s="5" t="s">
        <v>31</v>
      </c>
      <c r="K145" s="5" t="s">
        <v>120</v>
      </c>
      <c r="L145" s="6" t="s">
        <v>201</v>
      </c>
    </row>
    <row r="146" spans="2:12" ht="51">
      <c r="B146" s="20" t="s">
        <v>157</v>
      </c>
      <c r="C146" s="47" t="s">
        <v>335</v>
      </c>
      <c r="D146" s="15">
        <v>42401</v>
      </c>
      <c r="E146" s="5" t="s">
        <v>33</v>
      </c>
      <c r="F146" s="20" t="s">
        <v>30</v>
      </c>
      <c r="G146" s="9" t="s">
        <v>121</v>
      </c>
      <c r="H146" s="37">
        <f>10669953+57348338+75352554</f>
        <v>143370845</v>
      </c>
      <c r="I146" s="37">
        <f t="shared" si="3"/>
        <v>143370845</v>
      </c>
      <c r="J146" s="5" t="s">
        <v>31</v>
      </c>
      <c r="K146" s="5" t="s">
        <v>120</v>
      </c>
      <c r="L146" s="6" t="s">
        <v>101</v>
      </c>
    </row>
    <row r="147" spans="2:12" ht="63.75">
      <c r="B147" s="5">
        <v>8011620</v>
      </c>
      <c r="C147" s="47" t="s">
        <v>257</v>
      </c>
      <c r="D147" s="15">
        <v>42401</v>
      </c>
      <c r="E147" s="5" t="s">
        <v>55</v>
      </c>
      <c r="F147" s="20" t="s">
        <v>30</v>
      </c>
      <c r="G147" s="11" t="s">
        <v>132</v>
      </c>
      <c r="H147" s="37">
        <v>78446136</v>
      </c>
      <c r="I147" s="37">
        <f t="shared" si="3"/>
        <v>78446136</v>
      </c>
      <c r="J147" s="5" t="s">
        <v>31</v>
      </c>
      <c r="K147" s="5" t="s">
        <v>120</v>
      </c>
      <c r="L147" s="10" t="s">
        <v>191</v>
      </c>
    </row>
    <row r="148" spans="2:12" ht="63.75">
      <c r="B148" s="20" t="s">
        <v>155</v>
      </c>
      <c r="C148" s="47" t="s">
        <v>59</v>
      </c>
      <c r="D148" s="15">
        <v>42401</v>
      </c>
      <c r="E148" s="5" t="s">
        <v>29</v>
      </c>
      <c r="F148" s="20" t="s">
        <v>30</v>
      </c>
      <c r="G148" s="11" t="s">
        <v>132</v>
      </c>
      <c r="H148" s="37">
        <v>17278473</v>
      </c>
      <c r="I148" s="37">
        <f aca="true" t="shared" si="4" ref="I148:I179">+H148</f>
        <v>17278473</v>
      </c>
      <c r="J148" s="5" t="s">
        <v>31</v>
      </c>
      <c r="K148" s="5" t="s">
        <v>120</v>
      </c>
      <c r="L148" s="6" t="s">
        <v>60</v>
      </c>
    </row>
    <row r="149" spans="2:12" ht="63.75">
      <c r="B149" s="20" t="s">
        <v>155</v>
      </c>
      <c r="C149" s="47" t="s">
        <v>59</v>
      </c>
      <c r="D149" s="15">
        <v>42401</v>
      </c>
      <c r="E149" s="5" t="s">
        <v>29</v>
      </c>
      <c r="F149" s="20" t="s">
        <v>30</v>
      </c>
      <c r="G149" s="20" t="s">
        <v>187</v>
      </c>
      <c r="H149" s="37">
        <v>8269823</v>
      </c>
      <c r="I149" s="37">
        <f t="shared" si="4"/>
        <v>8269823</v>
      </c>
      <c r="J149" s="5" t="s">
        <v>31</v>
      </c>
      <c r="K149" s="5" t="s">
        <v>120</v>
      </c>
      <c r="L149" s="6" t="s">
        <v>60</v>
      </c>
    </row>
    <row r="150" spans="2:12" ht="63.75">
      <c r="B150" s="20" t="s">
        <v>155</v>
      </c>
      <c r="C150" s="47" t="s">
        <v>258</v>
      </c>
      <c r="D150" s="15">
        <v>42401</v>
      </c>
      <c r="E150" s="5" t="s">
        <v>97</v>
      </c>
      <c r="F150" s="20" t="s">
        <v>30</v>
      </c>
      <c r="G150" s="7" t="s">
        <v>114</v>
      </c>
      <c r="H150" s="37">
        <v>18538800</v>
      </c>
      <c r="I150" s="37">
        <f t="shared" si="4"/>
        <v>18538800</v>
      </c>
      <c r="J150" s="5" t="s">
        <v>31</v>
      </c>
      <c r="K150" s="5" t="s">
        <v>120</v>
      </c>
      <c r="L150" s="6" t="s">
        <v>60</v>
      </c>
    </row>
    <row r="151" spans="2:12" ht="63.75">
      <c r="B151" s="20" t="s">
        <v>155</v>
      </c>
      <c r="C151" s="47" t="s">
        <v>61</v>
      </c>
      <c r="D151" s="15">
        <v>42401</v>
      </c>
      <c r="E151" s="5" t="s">
        <v>29</v>
      </c>
      <c r="F151" s="20" t="s">
        <v>30</v>
      </c>
      <c r="G151" s="20" t="s">
        <v>187</v>
      </c>
      <c r="H151" s="37">
        <v>16682400</v>
      </c>
      <c r="I151" s="37">
        <f t="shared" si="4"/>
        <v>16682400</v>
      </c>
      <c r="J151" s="5" t="s">
        <v>31</v>
      </c>
      <c r="K151" s="5" t="s">
        <v>120</v>
      </c>
      <c r="L151" s="6" t="s">
        <v>60</v>
      </c>
    </row>
    <row r="152" spans="2:12" ht="63.75">
      <c r="B152" s="20" t="s">
        <v>155</v>
      </c>
      <c r="C152" s="47" t="s">
        <v>62</v>
      </c>
      <c r="D152" s="15">
        <v>42401</v>
      </c>
      <c r="E152" s="5" t="s">
        <v>29</v>
      </c>
      <c r="F152" s="20" t="s">
        <v>30</v>
      </c>
      <c r="G152" s="20" t="s">
        <v>187</v>
      </c>
      <c r="H152" s="37">
        <v>14267400</v>
      </c>
      <c r="I152" s="37">
        <f t="shared" si="4"/>
        <v>14267400</v>
      </c>
      <c r="J152" s="5" t="s">
        <v>31</v>
      </c>
      <c r="K152" s="5" t="s">
        <v>120</v>
      </c>
      <c r="L152" s="6" t="s">
        <v>60</v>
      </c>
    </row>
    <row r="153" spans="2:12" ht="63.75">
      <c r="B153" s="20" t="s">
        <v>155</v>
      </c>
      <c r="C153" s="47" t="s">
        <v>63</v>
      </c>
      <c r="D153" s="15">
        <v>42401</v>
      </c>
      <c r="E153" s="5" t="s">
        <v>29</v>
      </c>
      <c r="F153" s="20" t="s">
        <v>30</v>
      </c>
      <c r="G153" s="20" t="s">
        <v>187</v>
      </c>
      <c r="H153" s="37">
        <v>14826000</v>
      </c>
      <c r="I153" s="37">
        <f t="shared" si="4"/>
        <v>14826000</v>
      </c>
      <c r="J153" s="5" t="s">
        <v>31</v>
      </c>
      <c r="K153" s="5" t="s">
        <v>120</v>
      </c>
      <c r="L153" s="6" t="s">
        <v>60</v>
      </c>
    </row>
    <row r="154" spans="2:12" ht="63.75">
      <c r="B154" s="20" t="s">
        <v>155</v>
      </c>
      <c r="C154" s="47" t="s">
        <v>64</v>
      </c>
      <c r="D154" s="15">
        <v>42401</v>
      </c>
      <c r="E154" s="5" t="s">
        <v>97</v>
      </c>
      <c r="F154" s="20" t="s">
        <v>30</v>
      </c>
      <c r="G154" s="7" t="s">
        <v>114</v>
      </c>
      <c r="H154" s="37">
        <v>12364792</v>
      </c>
      <c r="I154" s="37">
        <f t="shared" si="4"/>
        <v>12364792</v>
      </c>
      <c r="J154" s="5" t="s">
        <v>31</v>
      </c>
      <c r="K154" s="5" t="s">
        <v>120</v>
      </c>
      <c r="L154" s="6" t="s">
        <v>60</v>
      </c>
    </row>
    <row r="155" spans="2:12" ht="63.75">
      <c r="B155" s="20" t="s">
        <v>155</v>
      </c>
      <c r="C155" s="47" t="s">
        <v>64</v>
      </c>
      <c r="D155" s="15">
        <v>42401</v>
      </c>
      <c r="E155" s="5" t="s">
        <v>54</v>
      </c>
      <c r="F155" s="20" t="s">
        <v>30</v>
      </c>
      <c r="G155" s="20" t="s">
        <v>187</v>
      </c>
      <c r="H155" s="37">
        <v>69551955</v>
      </c>
      <c r="I155" s="37">
        <f t="shared" si="4"/>
        <v>69551955</v>
      </c>
      <c r="J155" s="5" t="s">
        <v>31</v>
      </c>
      <c r="K155" s="5" t="s">
        <v>120</v>
      </c>
      <c r="L155" s="6" t="s">
        <v>60</v>
      </c>
    </row>
    <row r="156" spans="2:12" ht="63.75">
      <c r="B156" s="20" t="s">
        <v>155</v>
      </c>
      <c r="C156" s="47" t="s">
        <v>64</v>
      </c>
      <c r="D156" s="15">
        <v>42401</v>
      </c>
      <c r="E156" s="5" t="s">
        <v>36</v>
      </c>
      <c r="F156" s="20" t="s">
        <v>30</v>
      </c>
      <c r="G156" s="7" t="s">
        <v>114</v>
      </c>
      <c r="H156" s="37">
        <v>15455990</v>
      </c>
      <c r="I156" s="37">
        <f t="shared" si="4"/>
        <v>15455990</v>
      </c>
      <c r="J156" s="5" t="s">
        <v>31</v>
      </c>
      <c r="K156" s="5" t="s">
        <v>120</v>
      </c>
      <c r="L156" s="6" t="s">
        <v>60</v>
      </c>
    </row>
    <row r="157" spans="2:12" ht="63.75">
      <c r="B157" s="20" t="s">
        <v>155</v>
      </c>
      <c r="C157" s="47" t="s">
        <v>65</v>
      </c>
      <c r="D157" s="15">
        <v>42401</v>
      </c>
      <c r="E157" s="5" t="s">
        <v>29</v>
      </c>
      <c r="F157" s="20" t="s">
        <v>30</v>
      </c>
      <c r="G157" s="20" t="s">
        <v>187</v>
      </c>
      <c r="H157" s="37">
        <v>11121600</v>
      </c>
      <c r="I157" s="37">
        <f t="shared" si="4"/>
        <v>11121600</v>
      </c>
      <c r="J157" s="5" t="s">
        <v>31</v>
      </c>
      <c r="K157" s="5" t="s">
        <v>120</v>
      </c>
      <c r="L157" s="6" t="s">
        <v>60</v>
      </c>
    </row>
    <row r="158" spans="2:12" ht="63.75">
      <c r="B158" s="20" t="s">
        <v>155</v>
      </c>
      <c r="C158" s="47" t="s">
        <v>66</v>
      </c>
      <c r="D158" s="15">
        <v>42401</v>
      </c>
      <c r="E158" s="5" t="s">
        <v>54</v>
      </c>
      <c r="F158" s="20" t="s">
        <v>30</v>
      </c>
      <c r="G158" s="20" t="s">
        <v>187</v>
      </c>
      <c r="H158" s="37">
        <v>14994864</v>
      </c>
      <c r="I158" s="37">
        <f t="shared" si="4"/>
        <v>14994864</v>
      </c>
      <c r="J158" s="5" t="s">
        <v>31</v>
      </c>
      <c r="K158" s="5" t="s">
        <v>120</v>
      </c>
      <c r="L158" s="6" t="s">
        <v>60</v>
      </c>
    </row>
    <row r="159" spans="2:12" ht="63.75">
      <c r="B159" s="20" t="s">
        <v>155</v>
      </c>
      <c r="C159" s="47" t="s">
        <v>67</v>
      </c>
      <c r="D159" s="15">
        <v>42401</v>
      </c>
      <c r="E159" s="5" t="s">
        <v>29</v>
      </c>
      <c r="F159" s="20" t="s">
        <v>30</v>
      </c>
      <c r="G159" s="20" t="s">
        <v>187</v>
      </c>
      <c r="H159" s="37">
        <v>86553600</v>
      </c>
      <c r="I159" s="37">
        <f t="shared" si="4"/>
        <v>86553600</v>
      </c>
      <c r="J159" s="5" t="s">
        <v>31</v>
      </c>
      <c r="K159" s="5" t="s">
        <v>120</v>
      </c>
      <c r="L159" s="6" t="s">
        <v>60</v>
      </c>
    </row>
    <row r="160" spans="2:12" ht="63.75">
      <c r="B160" s="20" t="s">
        <v>155</v>
      </c>
      <c r="C160" s="46" t="s">
        <v>336</v>
      </c>
      <c r="D160" s="15">
        <v>42401</v>
      </c>
      <c r="E160" s="5" t="s">
        <v>33</v>
      </c>
      <c r="F160" s="20" t="s">
        <v>30</v>
      </c>
      <c r="G160" s="7" t="s">
        <v>114</v>
      </c>
      <c r="H160" s="37">
        <v>68068000</v>
      </c>
      <c r="I160" s="37">
        <f t="shared" si="4"/>
        <v>68068000</v>
      </c>
      <c r="J160" s="5" t="s">
        <v>31</v>
      </c>
      <c r="K160" s="5" t="s">
        <v>120</v>
      </c>
      <c r="L160" s="6" t="s">
        <v>60</v>
      </c>
    </row>
    <row r="161" spans="2:12" ht="63.75">
      <c r="B161" s="20" t="s">
        <v>155</v>
      </c>
      <c r="C161" s="47" t="s">
        <v>259</v>
      </c>
      <c r="D161" s="15">
        <v>42401</v>
      </c>
      <c r="E161" s="5" t="s">
        <v>54</v>
      </c>
      <c r="F161" s="20" t="s">
        <v>30</v>
      </c>
      <c r="G161" s="20" t="s">
        <v>187</v>
      </c>
      <c r="H161" s="37">
        <v>59535000</v>
      </c>
      <c r="I161" s="37">
        <f t="shared" si="4"/>
        <v>59535000</v>
      </c>
      <c r="J161" s="5" t="s">
        <v>31</v>
      </c>
      <c r="K161" s="5" t="s">
        <v>120</v>
      </c>
      <c r="L161" s="6" t="s">
        <v>60</v>
      </c>
    </row>
    <row r="162" spans="2:12" ht="63.75">
      <c r="B162" s="20" t="s">
        <v>155</v>
      </c>
      <c r="C162" s="47" t="s">
        <v>175</v>
      </c>
      <c r="D162" s="15">
        <v>42401</v>
      </c>
      <c r="E162" s="5" t="s">
        <v>36</v>
      </c>
      <c r="F162" s="20" t="s">
        <v>30</v>
      </c>
      <c r="G162" s="7" t="s">
        <v>114</v>
      </c>
      <c r="H162" s="37">
        <v>552136200</v>
      </c>
      <c r="I162" s="37">
        <f t="shared" si="4"/>
        <v>552136200</v>
      </c>
      <c r="J162" s="5" t="s">
        <v>31</v>
      </c>
      <c r="K162" s="5" t="s">
        <v>120</v>
      </c>
      <c r="L162" s="6" t="s">
        <v>60</v>
      </c>
    </row>
    <row r="163" spans="2:12" ht="63.75">
      <c r="B163" s="20" t="s">
        <v>155</v>
      </c>
      <c r="C163" s="47" t="s">
        <v>260</v>
      </c>
      <c r="D163" s="15">
        <v>42401</v>
      </c>
      <c r="E163" s="5" t="s">
        <v>54</v>
      </c>
      <c r="F163" s="20" t="s">
        <v>30</v>
      </c>
      <c r="G163" s="20" t="s">
        <v>187</v>
      </c>
      <c r="H163" s="37">
        <v>44415000</v>
      </c>
      <c r="I163" s="37">
        <f t="shared" si="4"/>
        <v>44415000</v>
      </c>
      <c r="J163" s="5" t="s">
        <v>31</v>
      </c>
      <c r="K163" s="5" t="s">
        <v>120</v>
      </c>
      <c r="L163" s="6" t="s">
        <v>60</v>
      </c>
    </row>
    <row r="164" spans="2:12" ht="63.75">
      <c r="B164" s="20" t="s">
        <v>155</v>
      </c>
      <c r="C164" s="47" t="s">
        <v>68</v>
      </c>
      <c r="D164" s="15">
        <v>42401</v>
      </c>
      <c r="E164" s="5" t="s">
        <v>97</v>
      </c>
      <c r="F164" s="20" t="s">
        <v>30</v>
      </c>
      <c r="G164" s="7" t="s">
        <v>114</v>
      </c>
      <c r="H164" s="37">
        <v>16682400</v>
      </c>
      <c r="I164" s="37">
        <f t="shared" si="4"/>
        <v>16682400</v>
      </c>
      <c r="J164" s="5" t="s">
        <v>31</v>
      </c>
      <c r="K164" s="5" t="s">
        <v>120</v>
      </c>
      <c r="L164" s="6" t="s">
        <v>60</v>
      </c>
    </row>
    <row r="165" spans="2:12" ht="63.75">
      <c r="B165" s="20" t="s">
        <v>155</v>
      </c>
      <c r="C165" s="47" t="s">
        <v>261</v>
      </c>
      <c r="D165" s="15">
        <v>42401</v>
      </c>
      <c r="E165" s="5" t="s">
        <v>97</v>
      </c>
      <c r="F165" s="20" t="s">
        <v>30</v>
      </c>
      <c r="G165" s="7" t="s">
        <v>114</v>
      </c>
      <c r="H165" s="37">
        <v>2780400</v>
      </c>
      <c r="I165" s="37">
        <f t="shared" si="4"/>
        <v>2780400</v>
      </c>
      <c r="J165" s="5" t="s">
        <v>31</v>
      </c>
      <c r="K165" s="5" t="s">
        <v>120</v>
      </c>
      <c r="L165" s="6" t="s">
        <v>60</v>
      </c>
    </row>
    <row r="166" spans="2:12" ht="63.75">
      <c r="B166" s="20" t="s">
        <v>155</v>
      </c>
      <c r="C166" s="47" t="s">
        <v>262</v>
      </c>
      <c r="D166" s="15">
        <v>42401</v>
      </c>
      <c r="E166" s="5" t="s">
        <v>54</v>
      </c>
      <c r="F166" s="20" t="s">
        <v>30</v>
      </c>
      <c r="G166" s="20" t="s">
        <v>187</v>
      </c>
      <c r="H166" s="37">
        <v>39812850</v>
      </c>
      <c r="I166" s="37">
        <f t="shared" si="4"/>
        <v>39812850</v>
      </c>
      <c r="J166" s="5" t="s">
        <v>31</v>
      </c>
      <c r="K166" s="5" t="s">
        <v>120</v>
      </c>
      <c r="L166" s="6" t="s">
        <v>60</v>
      </c>
    </row>
    <row r="167" spans="2:12" ht="63.75">
      <c r="B167" s="20" t="s">
        <v>155</v>
      </c>
      <c r="C167" s="47" t="s">
        <v>192</v>
      </c>
      <c r="D167" s="15">
        <v>42401</v>
      </c>
      <c r="E167" s="5" t="s">
        <v>36</v>
      </c>
      <c r="F167" s="20" t="s">
        <v>30</v>
      </c>
      <c r="G167" s="7" t="s">
        <v>114</v>
      </c>
      <c r="H167" s="37">
        <v>20853000</v>
      </c>
      <c r="I167" s="37">
        <f t="shared" si="4"/>
        <v>20853000</v>
      </c>
      <c r="J167" s="5" t="s">
        <v>31</v>
      </c>
      <c r="K167" s="5" t="s">
        <v>120</v>
      </c>
      <c r="L167" s="6" t="s">
        <v>60</v>
      </c>
    </row>
    <row r="168" spans="2:12" ht="63.75">
      <c r="B168" s="20" t="s">
        <v>155</v>
      </c>
      <c r="C168" s="47" t="s">
        <v>263</v>
      </c>
      <c r="D168" s="15">
        <v>42401</v>
      </c>
      <c r="E168" s="5" t="s">
        <v>36</v>
      </c>
      <c r="F168" s="20" t="s">
        <v>30</v>
      </c>
      <c r="G168" s="7" t="s">
        <v>114</v>
      </c>
      <c r="H168" s="37">
        <v>15455990</v>
      </c>
      <c r="I168" s="37">
        <f t="shared" si="4"/>
        <v>15455990</v>
      </c>
      <c r="J168" s="5" t="s">
        <v>31</v>
      </c>
      <c r="K168" s="5" t="s">
        <v>120</v>
      </c>
      <c r="L168" s="6" t="s">
        <v>60</v>
      </c>
    </row>
    <row r="169" spans="2:12" ht="63.75">
      <c r="B169" s="20" t="s">
        <v>155</v>
      </c>
      <c r="C169" s="47" t="s">
        <v>264</v>
      </c>
      <c r="D169" s="15">
        <v>42401</v>
      </c>
      <c r="E169" s="5" t="s">
        <v>97</v>
      </c>
      <c r="F169" s="20" t="s">
        <v>30</v>
      </c>
      <c r="G169" s="7" t="s">
        <v>114</v>
      </c>
      <c r="H169" s="37">
        <v>14826000</v>
      </c>
      <c r="I169" s="37">
        <f t="shared" si="4"/>
        <v>14826000</v>
      </c>
      <c r="J169" s="5" t="s">
        <v>31</v>
      </c>
      <c r="K169" s="5" t="s">
        <v>120</v>
      </c>
      <c r="L169" s="6" t="s">
        <v>60</v>
      </c>
    </row>
    <row r="170" spans="2:12" ht="63.75">
      <c r="B170" s="20" t="s">
        <v>155</v>
      </c>
      <c r="C170" s="47" t="s">
        <v>69</v>
      </c>
      <c r="D170" s="15">
        <v>42401</v>
      </c>
      <c r="E170" s="5" t="s">
        <v>97</v>
      </c>
      <c r="F170" s="20" t="s">
        <v>30</v>
      </c>
      <c r="G170" s="7" t="s">
        <v>114</v>
      </c>
      <c r="H170" s="37">
        <v>25947600</v>
      </c>
      <c r="I170" s="37">
        <f t="shared" si="4"/>
        <v>25947600</v>
      </c>
      <c r="J170" s="5" t="s">
        <v>31</v>
      </c>
      <c r="K170" s="5" t="s">
        <v>120</v>
      </c>
      <c r="L170" s="6" t="s">
        <v>60</v>
      </c>
    </row>
    <row r="171" spans="2:12" ht="63.75">
      <c r="B171" s="20" t="s">
        <v>155</v>
      </c>
      <c r="C171" s="47" t="s">
        <v>70</v>
      </c>
      <c r="D171" s="15">
        <v>42401</v>
      </c>
      <c r="E171" s="5" t="s">
        <v>36</v>
      </c>
      <c r="F171" s="20" t="s">
        <v>30</v>
      </c>
      <c r="G171" s="7" t="s">
        <v>114</v>
      </c>
      <c r="H171" s="37">
        <v>27804000</v>
      </c>
      <c r="I171" s="37">
        <f t="shared" si="4"/>
        <v>27804000</v>
      </c>
      <c r="J171" s="5" t="s">
        <v>31</v>
      </c>
      <c r="K171" s="5" t="s">
        <v>120</v>
      </c>
      <c r="L171" s="6" t="s">
        <v>60</v>
      </c>
    </row>
    <row r="172" spans="2:12" ht="63.75">
      <c r="B172" s="20" t="s">
        <v>155</v>
      </c>
      <c r="C172" s="47" t="s">
        <v>265</v>
      </c>
      <c r="D172" s="15">
        <v>42401</v>
      </c>
      <c r="E172" s="5" t="s">
        <v>97</v>
      </c>
      <c r="F172" s="20" t="s">
        <v>30</v>
      </c>
      <c r="G172" s="7" t="s">
        <v>114</v>
      </c>
      <c r="H172" s="37">
        <v>35389200</v>
      </c>
      <c r="I172" s="37">
        <f t="shared" si="4"/>
        <v>35389200</v>
      </c>
      <c r="J172" s="5" t="s">
        <v>31</v>
      </c>
      <c r="K172" s="5" t="s">
        <v>120</v>
      </c>
      <c r="L172" s="6" t="s">
        <v>60</v>
      </c>
    </row>
    <row r="173" spans="2:12" ht="63.75">
      <c r="B173" s="20" t="s">
        <v>155</v>
      </c>
      <c r="C173" s="47" t="s">
        <v>71</v>
      </c>
      <c r="D173" s="15">
        <v>42401</v>
      </c>
      <c r="E173" s="5" t="s">
        <v>97</v>
      </c>
      <c r="F173" s="20" t="s">
        <v>30</v>
      </c>
      <c r="G173" s="7" t="s">
        <v>114</v>
      </c>
      <c r="H173" s="37">
        <v>35389200</v>
      </c>
      <c r="I173" s="37">
        <f t="shared" si="4"/>
        <v>35389200</v>
      </c>
      <c r="J173" s="5" t="s">
        <v>31</v>
      </c>
      <c r="K173" s="5" t="s">
        <v>120</v>
      </c>
      <c r="L173" s="6" t="s">
        <v>60</v>
      </c>
    </row>
    <row r="174" spans="2:12" ht="63.75">
      <c r="B174" s="20" t="s">
        <v>155</v>
      </c>
      <c r="C174" s="47" t="s">
        <v>72</v>
      </c>
      <c r="D174" s="15">
        <v>42401</v>
      </c>
      <c r="E174" s="5" t="s">
        <v>54</v>
      </c>
      <c r="F174" s="20" t="s">
        <v>30</v>
      </c>
      <c r="G174" s="20" t="s">
        <v>187</v>
      </c>
      <c r="H174" s="37">
        <v>25023600</v>
      </c>
      <c r="I174" s="37">
        <f t="shared" si="4"/>
        <v>25023600</v>
      </c>
      <c r="J174" s="5" t="s">
        <v>31</v>
      </c>
      <c r="K174" s="5" t="s">
        <v>120</v>
      </c>
      <c r="L174" s="6" t="s">
        <v>60</v>
      </c>
    </row>
    <row r="175" spans="2:12" ht="63.75">
      <c r="B175" s="20" t="s">
        <v>155</v>
      </c>
      <c r="C175" s="47" t="s">
        <v>73</v>
      </c>
      <c r="D175" s="15">
        <v>42401</v>
      </c>
      <c r="E175" s="5" t="s">
        <v>97</v>
      </c>
      <c r="F175" s="20" t="s">
        <v>30</v>
      </c>
      <c r="G175" s="7" t="s">
        <v>114</v>
      </c>
      <c r="H175" s="37">
        <v>29652000</v>
      </c>
      <c r="I175" s="37">
        <f t="shared" si="4"/>
        <v>29652000</v>
      </c>
      <c r="J175" s="5" t="s">
        <v>31</v>
      </c>
      <c r="K175" s="5" t="s">
        <v>120</v>
      </c>
      <c r="L175" s="6" t="s">
        <v>60</v>
      </c>
    </row>
    <row r="176" spans="2:12" ht="63.75">
      <c r="B176" s="20" t="s">
        <v>155</v>
      </c>
      <c r="C176" s="47" t="s">
        <v>73</v>
      </c>
      <c r="D176" s="15">
        <v>42401</v>
      </c>
      <c r="E176" s="5" t="s">
        <v>54</v>
      </c>
      <c r="F176" s="20" t="s">
        <v>30</v>
      </c>
      <c r="G176" s="20" t="s">
        <v>187</v>
      </c>
      <c r="H176" s="37">
        <v>183471750</v>
      </c>
      <c r="I176" s="37">
        <f t="shared" si="4"/>
        <v>183471750</v>
      </c>
      <c r="J176" s="5" t="s">
        <v>31</v>
      </c>
      <c r="K176" s="5" t="s">
        <v>120</v>
      </c>
      <c r="L176" s="6" t="s">
        <v>60</v>
      </c>
    </row>
    <row r="177" spans="2:12" ht="63.75">
      <c r="B177" s="20" t="s">
        <v>155</v>
      </c>
      <c r="C177" s="47" t="s">
        <v>73</v>
      </c>
      <c r="D177" s="15">
        <v>42401</v>
      </c>
      <c r="E177" s="5" t="s">
        <v>36</v>
      </c>
      <c r="F177" s="20" t="s">
        <v>30</v>
      </c>
      <c r="G177" s="7" t="s">
        <v>114</v>
      </c>
      <c r="H177" s="37">
        <v>271834480</v>
      </c>
      <c r="I177" s="37">
        <f t="shared" si="4"/>
        <v>271834480</v>
      </c>
      <c r="J177" s="5" t="s">
        <v>31</v>
      </c>
      <c r="K177" s="5" t="s">
        <v>120</v>
      </c>
      <c r="L177" s="6" t="s">
        <v>60</v>
      </c>
    </row>
    <row r="178" spans="2:12" ht="63.75">
      <c r="B178" s="20" t="s">
        <v>155</v>
      </c>
      <c r="C178" s="47" t="s">
        <v>74</v>
      </c>
      <c r="D178" s="15">
        <v>42401</v>
      </c>
      <c r="E178" s="5" t="s">
        <v>54</v>
      </c>
      <c r="F178" s="20" t="s">
        <v>30</v>
      </c>
      <c r="G178" s="20" t="s">
        <v>187</v>
      </c>
      <c r="H178" s="37">
        <v>83462346</v>
      </c>
      <c r="I178" s="37">
        <f t="shared" si="4"/>
        <v>83462346</v>
      </c>
      <c r="J178" s="5" t="s">
        <v>31</v>
      </c>
      <c r="K178" s="5" t="s">
        <v>120</v>
      </c>
      <c r="L178" s="6" t="s">
        <v>60</v>
      </c>
    </row>
    <row r="179" spans="2:12" ht="63.75">
      <c r="B179" s="20" t="s">
        <v>155</v>
      </c>
      <c r="C179" s="47" t="s">
        <v>74</v>
      </c>
      <c r="D179" s="15">
        <v>42401</v>
      </c>
      <c r="E179" s="5" t="s">
        <v>36</v>
      </c>
      <c r="F179" s="20" t="s">
        <v>30</v>
      </c>
      <c r="G179" s="7" t="s">
        <v>114</v>
      </c>
      <c r="H179" s="37">
        <v>237992870</v>
      </c>
      <c r="I179" s="37">
        <f t="shared" si="4"/>
        <v>237992870</v>
      </c>
      <c r="J179" s="5" t="s">
        <v>31</v>
      </c>
      <c r="K179" s="5" t="s">
        <v>120</v>
      </c>
      <c r="L179" s="6" t="s">
        <v>60</v>
      </c>
    </row>
    <row r="180" spans="2:12" ht="63.75">
      <c r="B180" s="20" t="s">
        <v>155</v>
      </c>
      <c r="C180" s="47" t="s">
        <v>75</v>
      </c>
      <c r="D180" s="15">
        <v>42401</v>
      </c>
      <c r="E180" s="5" t="s">
        <v>97</v>
      </c>
      <c r="F180" s="20" t="s">
        <v>30</v>
      </c>
      <c r="G180" s="7" t="s">
        <v>114</v>
      </c>
      <c r="H180" s="37">
        <v>42400000</v>
      </c>
      <c r="I180" s="37">
        <f aca="true" t="shared" si="5" ref="I180:I197">+H180</f>
        <v>42400000</v>
      </c>
      <c r="J180" s="5" t="s">
        <v>31</v>
      </c>
      <c r="K180" s="5" t="s">
        <v>120</v>
      </c>
      <c r="L180" s="6" t="s">
        <v>60</v>
      </c>
    </row>
    <row r="181" spans="2:12" ht="63.75">
      <c r="B181" s="20" t="s">
        <v>155</v>
      </c>
      <c r="C181" s="47" t="s">
        <v>266</v>
      </c>
      <c r="D181" s="15">
        <v>42401</v>
      </c>
      <c r="E181" s="5" t="s">
        <v>36</v>
      </c>
      <c r="F181" s="20" t="s">
        <v>30</v>
      </c>
      <c r="G181" s="7" t="s">
        <v>114</v>
      </c>
      <c r="H181" s="37">
        <v>20853000</v>
      </c>
      <c r="I181" s="37">
        <f t="shared" si="5"/>
        <v>20853000</v>
      </c>
      <c r="J181" s="5" t="s">
        <v>31</v>
      </c>
      <c r="K181" s="5" t="s">
        <v>120</v>
      </c>
      <c r="L181" s="6" t="s">
        <v>60</v>
      </c>
    </row>
    <row r="182" spans="2:12" ht="63.75">
      <c r="B182" s="20" t="s">
        <v>155</v>
      </c>
      <c r="C182" s="47" t="s">
        <v>267</v>
      </c>
      <c r="D182" s="15">
        <v>42401</v>
      </c>
      <c r="E182" s="5" t="s">
        <v>36</v>
      </c>
      <c r="F182" s="20" t="s">
        <v>30</v>
      </c>
      <c r="G182" s="7" t="s">
        <v>114</v>
      </c>
      <c r="H182" s="37">
        <v>19950000</v>
      </c>
      <c r="I182" s="37">
        <f t="shared" si="5"/>
        <v>19950000</v>
      </c>
      <c r="J182" s="5" t="s">
        <v>31</v>
      </c>
      <c r="K182" s="5" t="s">
        <v>120</v>
      </c>
      <c r="L182" s="6" t="s">
        <v>60</v>
      </c>
    </row>
    <row r="183" spans="2:12" ht="63.75">
      <c r="B183" s="20" t="s">
        <v>155</v>
      </c>
      <c r="C183" s="47" t="s">
        <v>268</v>
      </c>
      <c r="D183" s="15">
        <v>42401</v>
      </c>
      <c r="E183" s="5" t="s">
        <v>54</v>
      </c>
      <c r="F183" s="20" t="s">
        <v>30</v>
      </c>
      <c r="G183" s="7" t="s">
        <v>114</v>
      </c>
      <c r="H183" s="37">
        <v>17955000</v>
      </c>
      <c r="I183" s="37">
        <f t="shared" si="5"/>
        <v>17955000</v>
      </c>
      <c r="J183" s="5" t="s">
        <v>31</v>
      </c>
      <c r="K183" s="5" t="s">
        <v>120</v>
      </c>
      <c r="L183" s="6" t="s">
        <v>60</v>
      </c>
    </row>
    <row r="184" spans="2:12" ht="63.75">
      <c r="B184" s="20" t="s">
        <v>151</v>
      </c>
      <c r="C184" s="47" t="s">
        <v>35</v>
      </c>
      <c r="D184" s="15">
        <v>42402</v>
      </c>
      <c r="E184" s="5" t="s">
        <v>36</v>
      </c>
      <c r="F184" s="20" t="s">
        <v>30</v>
      </c>
      <c r="G184" s="20" t="s">
        <v>187</v>
      </c>
      <c r="H184" s="37">
        <v>36000000</v>
      </c>
      <c r="I184" s="37">
        <f t="shared" si="5"/>
        <v>36000000</v>
      </c>
      <c r="J184" s="5" t="s">
        <v>31</v>
      </c>
      <c r="K184" s="5" t="s">
        <v>120</v>
      </c>
      <c r="L184" s="6" t="s">
        <v>190</v>
      </c>
    </row>
    <row r="185" spans="2:12" ht="63.75">
      <c r="B185" s="20" t="s">
        <v>151</v>
      </c>
      <c r="C185" s="47" t="s">
        <v>40</v>
      </c>
      <c r="D185" s="44">
        <v>42402</v>
      </c>
      <c r="E185" s="5" t="s">
        <v>36</v>
      </c>
      <c r="F185" s="20" t="s">
        <v>30</v>
      </c>
      <c r="G185" s="20" t="s">
        <v>187</v>
      </c>
      <c r="H185" s="37">
        <v>36000000</v>
      </c>
      <c r="I185" s="37">
        <f t="shared" si="5"/>
        <v>36000000</v>
      </c>
      <c r="J185" s="5" t="s">
        <v>31</v>
      </c>
      <c r="K185" s="5" t="s">
        <v>120</v>
      </c>
      <c r="L185" s="6" t="s">
        <v>190</v>
      </c>
    </row>
    <row r="186" spans="2:12" ht="63.75">
      <c r="B186" s="5">
        <v>80111620</v>
      </c>
      <c r="C186" s="47" t="s">
        <v>94</v>
      </c>
      <c r="D186" s="44">
        <v>42404</v>
      </c>
      <c r="E186" s="5" t="s">
        <v>112</v>
      </c>
      <c r="F186" s="20" t="s">
        <v>30</v>
      </c>
      <c r="G186" s="11" t="s">
        <v>132</v>
      </c>
      <c r="H186" s="37">
        <v>23862370</v>
      </c>
      <c r="I186" s="37">
        <f t="shared" si="5"/>
        <v>23862370</v>
      </c>
      <c r="J186" s="5" t="s">
        <v>31</v>
      </c>
      <c r="K186" s="5" t="s">
        <v>120</v>
      </c>
      <c r="L186" s="6" t="s">
        <v>92</v>
      </c>
    </row>
    <row r="187" spans="2:12" ht="89.25">
      <c r="B187" s="20" t="s">
        <v>152</v>
      </c>
      <c r="C187" s="47" t="s">
        <v>219</v>
      </c>
      <c r="D187" s="44">
        <v>42415</v>
      </c>
      <c r="E187" s="5" t="s">
        <v>112</v>
      </c>
      <c r="F187" s="20" t="s">
        <v>30</v>
      </c>
      <c r="G187" s="11" t="s">
        <v>132</v>
      </c>
      <c r="H187" s="37">
        <v>14597100</v>
      </c>
      <c r="I187" s="37">
        <f t="shared" si="5"/>
        <v>14597100</v>
      </c>
      <c r="J187" s="5" t="s">
        <v>31</v>
      </c>
      <c r="K187" s="5" t="s">
        <v>120</v>
      </c>
      <c r="L187" s="6" t="s">
        <v>138</v>
      </c>
    </row>
    <row r="188" spans="2:12" ht="63.75">
      <c r="B188" s="5">
        <v>80111620</v>
      </c>
      <c r="C188" s="47" t="s">
        <v>215</v>
      </c>
      <c r="D188" s="15">
        <v>42415</v>
      </c>
      <c r="E188" s="5" t="s">
        <v>32</v>
      </c>
      <c r="F188" s="20" t="s">
        <v>30</v>
      </c>
      <c r="G188" s="11" t="s">
        <v>132</v>
      </c>
      <c r="H188" s="37">
        <v>15639750</v>
      </c>
      <c r="I188" s="37">
        <f t="shared" si="5"/>
        <v>15639750</v>
      </c>
      <c r="J188" s="5" t="s">
        <v>31</v>
      </c>
      <c r="K188" s="5" t="s">
        <v>120</v>
      </c>
      <c r="L188" s="6" t="s">
        <v>92</v>
      </c>
    </row>
    <row r="189" spans="2:12" ht="89.25">
      <c r="B189" s="5">
        <v>80111620</v>
      </c>
      <c r="C189" s="47" t="s">
        <v>287</v>
      </c>
      <c r="D189" s="15">
        <v>42415</v>
      </c>
      <c r="E189" s="5" t="s">
        <v>112</v>
      </c>
      <c r="F189" s="20" t="s">
        <v>30</v>
      </c>
      <c r="G189" s="11" t="s">
        <v>132</v>
      </c>
      <c r="H189" s="37">
        <v>25945500</v>
      </c>
      <c r="I189" s="37">
        <f t="shared" si="5"/>
        <v>25945500</v>
      </c>
      <c r="J189" s="5" t="s">
        <v>31</v>
      </c>
      <c r="K189" s="5" t="s">
        <v>120</v>
      </c>
      <c r="L189" s="6" t="s">
        <v>201</v>
      </c>
    </row>
    <row r="190" spans="2:12" ht="51">
      <c r="B190" s="7">
        <v>43222627</v>
      </c>
      <c r="C190" s="50" t="s">
        <v>289</v>
      </c>
      <c r="D190" s="45">
        <v>42430</v>
      </c>
      <c r="E190" s="7" t="s">
        <v>54</v>
      </c>
      <c r="F190" s="7" t="s">
        <v>119</v>
      </c>
      <c r="G190" s="7" t="s">
        <v>114</v>
      </c>
      <c r="H190" s="37">
        <v>4000000</v>
      </c>
      <c r="I190" s="37">
        <f t="shared" si="5"/>
        <v>4000000</v>
      </c>
      <c r="J190" s="7" t="s">
        <v>31</v>
      </c>
      <c r="K190" s="5" t="s">
        <v>120</v>
      </c>
      <c r="L190" s="6" t="s">
        <v>193</v>
      </c>
    </row>
    <row r="191" spans="2:12" ht="51">
      <c r="B191" s="7">
        <v>55101500</v>
      </c>
      <c r="C191" s="14" t="s">
        <v>147</v>
      </c>
      <c r="D191" s="15">
        <v>42430</v>
      </c>
      <c r="E191" s="7" t="s">
        <v>112</v>
      </c>
      <c r="F191" s="7" t="s">
        <v>129</v>
      </c>
      <c r="G191" s="7" t="s">
        <v>114</v>
      </c>
      <c r="H191" s="37">
        <f>23000000+32000000</f>
        <v>55000000</v>
      </c>
      <c r="I191" s="37">
        <f t="shared" si="5"/>
        <v>55000000</v>
      </c>
      <c r="J191" s="7" t="s">
        <v>31</v>
      </c>
      <c r="K191" s="5" t="s">
        <v>120</v>
      </c>
      <c r="L191" s="6" t="s">
        <v>211</v>
      </c>
    </row>
    <row r="192" spans="2:12" ht="76.5">
      <c r="B192" s="20" t="s">
        <v>154</v>
      </c>
      <c r="C192" s="47" t="s">
        <v>107</v>
      </c>
      <c r="D192" s="15">
        <v>42430</v>
      </c>
      <c r="E192" s="5" t="s">
        <v>97</v>
      </c>
      <c r="F192" s="20" t="s">
        <v>30</v>
      </c>
      <c r="G192" s="11" t="s">
        <v>132</v>
      </c>
      <c r="H192" s="37">
        <v>3954815</v>
      </c>
      <c r="I192" s="37">
        <f t="shared" si="5"/>
        <v>3954815</v>
      </c>
      <c r="J192" s="5" t="s">
        <v>31</v>
      </c>
      <c r="K192" s="5" t="s">
        <v>120</v>
      </c>
      <c r="L192" s="6" t="s">
        <v>195</v>
      </c>
    </row>
    <row r="193" spans="2:12" ht="51">
      <c r="B193" s="11" t="s">
        <v>150</v>
      </c>
      <c r="C193" s="12" t="s">
        <v>301</v>
      </c>
      <c r="D193" s="8">
        <v>42430</v>
      </c>
      <c r="E193" s="11" t="s">
        <v>116</v>
      </c>
      <c r="F193" s="7" t="s">
        <v>119</v>
      </c>
      <c r="G193" s="7" t="s">
        <v>114</v>
      </c>
      <c r="H193" s="37">
        <v>18000000</v>
      </c>
      <c r="I193" s="37">
        <f t="shared" si="5"/>
        <v>18000000</v>
      </c>
      <c r="J193" s="11" t="s">
        <v>31</v>
      </c>
      <c r="K193" s="5" t="s">
        <v>120</v>
      </c>
      <c r="L193" s="6" t="s">
        <v>188</v>
      </c>
    </row>
    <row r="194" spans="2:12" ht="51">
      <c r="B194" s="7">
        <v>78110000</v>
      </c>
      <c r="C194" s="14" t="s">
        <v>296</v>
      </c>
      <c r="D194" s="8">
        <v>42430</v>
      </c>
      <c r="E194" s="7" t="s">
        <v>54</v>
      </c>
      <c r="F194" s="7" t="s">
        <v>117</v>
      </c>
      <c r="G194" s="7" t="s">
        <v>121</v>
      </c>
      <c r="H194" s="37">
        <v>340197620</v>
      </c>
      <c r="I194" s="37">
        <f t="shared" si="5"/>
        <v>340197620</v>
      </c>
      <c r="J194" s="7" t="s">
        <v>31</v>
      </c>
      <c r="K194" s="5" t="s">
        <v>120</v>
      </c>
      <c r="L194" s="6" t="s">
        <v>42</v>
      </c>
    </row>
    <row r="195" spans="2:12" ht="127.5">
      <c r="B195" s="21" t="s">
        <v>146</v>
      </c>
      <c r="C195" s="14" t="s">
        <v>177</v>
      </c>
      <c r="D195" s="15">
        <v>42430</v>
      </c>
      <c r="E195" s="7" t="s">
        <v>97</v>
      </c>
      <c r="F195" s="7" t="s">
        <v>210</v>
      </c>
      <c r="G195" s="9" t="s">
        <v>121</v>
      </c>
      <c r="H195" s="37">
        <f>77500000+30000000+16670000+50000000</f>
        <v>174170000</v>
      </c>
      <c r="I195" s="37">
        <f t="shared" si="5"/>
        <v>174170000</v>
      </c>
      <c r="J195" s="7" t="s">
        <v>31</v>
      </c>
      <c r="K195" s="5" t="s">
        <v>120</v>
      </c>
      <c r="L195" s="6" t="s">
        <v>42</v>
      </c>
    </row>
    <row r="196" spans="2:12" ht="51">
      <c r="B196" s="7">
        <v>81112200</v>
      </c>
      <c r="C196" s="14" t="s">
        <v>135</v>
      </c>
      <c r="D196" s="8">
        <v>42430</v>
      </c>
      <c r="E196" s="7" t="s">
        <v>54</v>
      </c>
      <c r="F196" s="7" t="s">
        <v>129</v>
      </c>
      <c r="G196" s="13" t="s">
        <v>132</v>
      </c>
      <c r="H196" s="37">
        <v>10000000</v>
      </c>
      <c r="I196" s="37">
        <f t="shared" si="5"/>
        <v>10000000</v>
      </c>
      <c r="J196" s="11" t="s">
        <v>31</v>
      </c>
      <c r="K196" s="5" t="s">
        <v>120</v>
      </c>
      <c r="L196" s="6" t="s">
        <v>345</v>
      </c>
    </row>
    <row r="197" spans="2:12" ht="51">
      <c r="B197" s="7">
        <v>43222500</v>
      </c>
      <c r="C197" s="14" t="s">
        <v>344</v>
      </c>
      <c r="D197" s="15">
        <v>42430</v>
      </c>
      <c r="E197" s="7" t="s">
        <v>111</v>
      </c>
      <c r="F197" s="7" t="s">
        <v>213</v>
      </c>
      <c r="G197" s="9" t="s">
        <v>121</v>
      </c>
      <c r="H197" s="37">
        <f>290000000+85000000+85000000+20000000</f>
        <v>480000000</v>
      </c>
      <c r="I197" s="37">
        <f t="shared" si="5"/>
        <v>480000000</v>
      </c>
      <c r="J197" s="7" t="s">
        <v>31</v>
      </c>
      <c r="K197" s="5" t="s">
        <v>120</v>
      </c>
      <c r="L197" s="6" t="s">
        <v>345</v>
      </c>
    </row>
    <row r="198" spans="2:12" ht="51">
      <c r="B198" s="36" t="s">
        <v>155</v>
      </c>
      <c r="C198" s="49" t="s">
        <v>234</v>
      </c>
      <c r="D198" s="15">
        <v>42430</v>
      </c>
      <c r="E198" s="36" t="s">
        <v>97</v>
      </c>
      <c r="F198" s="36" t="s">
        <v>30</v>
      </c>
      <c r="G198" s="56" t="s">
        <v>132</v>
      </c>
      <c r="H198" s="37">
        <v>22243200</v>
      </c>
      <c r="I198" s="37">
        <v>22243200</v>
      </c>
      <c r="J198" s="36" t="s">
        <v>31</v>
      </c>
      <c r="K198" s="35" t="s">
        <v>120</v>
      </c>
      <c r="L198" s="10" t="s">
        <v>189</v>
      </c>
    </row>
    <row r="199" spans="2:12" ht="51">
      <c r="B199" s="36" t="s">
        <v>155</v>
      </c>
      <c r="C199" s="49" t="s">
        <v>288</v>
      </c>
      <c r="D199" s="15">
        <v>42430</v>
      </c>
      <c r="E199" s="36" t="s">
        <v>54</v>
      </c>
      <c r="F199" s="36" t="s">
        <v>30</v>
      </c>
      <c r="G199" s="56" t="s">
        <v>132</v>
      </c>
      <c r="H199" s="37">
        <v>18556692</v>
      </c>
      <c r="I199" s="37">
        <v>18556692</v>
      </c>
      <c r="J199" s="36" t="s">
        <v>31</v>
      </c>
      <c r="K199" s="35" t="s">
        <v>120</v>
      </c>
      <c r="L199" s="10" t="s">
        <v>189</v>
      </c>
    </row>
    <row r="200" spans="2:12" ht="51">
      <c r="B200" s="7" t="s">
        <v>216</v>
      </c>
      <c r="C200" s="50" t="s">
        <v>339</v>
      </c>
      <c r="D200" s="15">
        <v>42430</v>
      </c>
      <c r="E200" s="7" t="s">
        <v>125</v>
      </c>
      <c r="F200" s="7" t="s">
        <v>117</v>
      </c>
      <c r="G200" s="7" t="s">
        <v>114</v>
      </c>
      <c r="H200" s="37">
        <v>8168000</v>
      </c>
      <c r="I200" s="37">
        <f aca="true" t="shared" si="6" ref="I200:I218">+H200</f>
        <v>8168000</v>
      </c>
      <c r="J200" s="7" t="s">
        <v>31</v>
      </c>
      <c r="K200" s="5" t="s">
        <v>120</v>
      </c>
      <c r="L200" s="6" t="s">
        <v>194</v>
      </c>
    </row>
    <row r="201" spans="2:12" ht="51">
      <c r="B201" s="7" t="s">
        <v>216</v>
      </c>
      <c r="C201" s="50" t="s">
        <v>340</v>
      </c>
      <c r="D201" s="15">
        <v>42430</v>
      </c>
      <c r="E201" s="7" t="s">
        <v>125</v>
      </c>
      <c r="F201" s="7" t="s">
        <v>119</v>
      </c>
      <c r="G201" s="9" t="s">
        <v>114</v>
      </c>
      <c r="H201" s="37">
        <v>2000000</v>
      </c>
      <c r="I201" s="37">
        <f t="shared" si="6"/>
        <v>2000000</v>
      </c>
      <c r="J201" s="7" t="s">
        <v>31</v>
      </c>
      <c r="K201" s="5" t="s">
        <v>120</v>
      </c>
      <c r="L201" s="6" t="s">
        <v>194</v>
      </c>
    </row>
    <row r="202" spans="2:12" ht="51">
      <c r="B202" s="7">
        <v>93141808</v>
      </c>
      <c r="C202" s="14" t="s">
        <v>327</v>
      </c>
      <c r="D202" s="8">
        <v>42430</v>
      </c>
      <c r="E202" s="7" t="s">
        <v>97</v>
      </c>
      <c r="F202" s="51" t="s">
        <v>119</v>
      </c>
      <c r="G202" s="9" t="s">
        <v>114</v>
      </c>
      <c r="H202" s="52">
        <v>18000000</v>
      </c>
      <c r="I202" s="52">
        <f t="shared" si="6"/>
        <v>18000000</v>
      </c>
      <c r="J202" s="7" t="s">
        <v>31</v>
      </c>
      <c r="K202" s="19" t="s">
        <v>120</v>
      </c>
      <c r="L202" s="6" t="s">
        <v>194</v>
      </c>
    </row>
    <row r="203" spans="2:12" ht="63.75">
      <c r="B203" s="7" t="s">
        <v>128</v>
      </c>
      <c r="C203" s="50" t="s">
        <v>354</v>
      </c>
      <c r="D203" s="8">
        <v>42430</v>
      </c>
      <c r="E203" s="7" t="s">
        <v>32</v>
      </c>
      <c r="F203" s="7" t="s">
        <v>178</v>
      </c>
      <c r="G203" s="7" t="s">
        <v>114</v>
      </c>
      <c r="H203" s="37">
        <f>131045360+24750000</f>
        <v>155795360</v>
      </c>
      <c r="I203" s="37">
        <f t="shared" si="6"/>
        <v>155795360</v>
      </c>
      <c r="J203" s="7" t="s">
        <v>31</v>
      </c>
      <c r="K203" s="5" t="s">
        <v>120</v>
      </c>
      <c r="L203" s="6" t="s">
        <v>123</v>
      </c>
    </row>
    <row r="204" spans="2:12" ht="63.75">
      <c r="B204" s="7">
        <v>80131502</v>
      </c>
      <c r="C204" s="14" t="s">
        <v>292</v>
      </c>
      <c r="D204" s="8">
        <v>42430</v>
      </c>
      <c r="E204" s="5" t="s">
        <v>125</v>
      </c>
      <c r="F204" s="7" t="s">
        <v>129</v>
      </c>
      <c r="G204" s="7" t="s">
        <v>114</v>
      </c>
      <c r="H204" s="37">
        <v>14860000</v>
      </c>
      <c r="I204" s="37">
        <f t="shared" si="6"/>
        <v>14860000</v>
      </c>
      <c r="J204" s="5" t="s">
        <v>31</v>
      </c>
      <c r="K204" s="5" t="s">
        <v>120</v>
      </c>
      <c r="L204" s="6" t="s">
        <v>92</v>
      </c>
    </row>
    <row r="205" spans="2:12" ht="63.75">
      <c r="B205" s="11" t="s">
        <v>186</v>
      </c>
      <c r="C205" s="14" t="s">
        <v>185</v>
      </c>
      <c r="D205" s="39">
        <v>42430</v>
      </c>
      <c r="E205" s="28" t="s">
        <v>125</v>
      </c>
      <c r="F205" s="7" t="s">
        <v>210</v>
      </c>
      <c r="G205" s="11" t="s">
        <v>114</v>
      </c>
      <c r="H205" s="41">
        <v>15000000</v>
      </c>
      <c r="I205" s="41">
        <f t="shared" si="6"/>
        <v>15000000</v>
      </c>
      <c r="J205" s="28" t="s">
        <v>31</v>
      </c>
      <c r="K205" s="28" t="s">
        <v>120</v>
      </c>
      <c r="L205" s="10" t="s">
        <v>92</v>
      </c>
    </row>
    <row r="206" spans="2:12" ht="51">
      <c r="B206" s="7" t="s">
        <v>124</v>
      </c>
      <c r="C206" s="14" t="s">
        <v>290</v>
      </c>
      <c r="D206" s="8">
        <v>42430</v>
      </c>
      <c r="E206" s="7" t="s">
        <v>116</v>
      </c>
      <c r="F206" s="7" t="s">
        <v>119</v>
      </c>
      <c r="G206" s="7" t="s">
        <v>114</v>
      </c>
      <c r="H206" s="37">
        <v>4000000</v>
      </c>
      <c r="I206" s="37">
        <f t="shared" si="6"/>
        <v>4000000</v>
      </c>
      <c r="J206" s="7" t="s">
        <v>31</v>
      </c>
      <c r="K206" s="5" t="s">
        <v>120</v>
      </c>
      <c r="L206" s="6" t="s">
        <v>101</v>
      </c>
    </row>
    <row r="207" spans="2:12" ht="63.75">
      <c r="B207" s="11">
        <v>77121701</v>
      </c>
      <c r="C207" s="12" t="s">
        <v>291</v>
      </c>
      <c r="D207" s="8">
        <v>42430</v>
      </c>
      <c r="E207" s="7" t="s">
        <v>125</v>
      </c>
      <c r="F207" s="21" t="s">
        <v>119</v>
      </c>
      <c r="G207" s="13" t="s">
        <v>126</v>
      </c>
      <c r="H207" s="37">
        <v>4500000</v>
      </c>
      <c r="I207" s="37">
        <f t="shared" si="6"/>
        <v>4500000</v>
      </c>
      <c r="J207" s="11" t="s">
        <v>31</v>
      </c>
      <c r="K207" s="5" t="s">
        <v>120</v>
      </c>
      <c r="L207" s="6" t="s">
        <v>101</v>
      </c>
    </row>
    <row r="208" spans="2:12" ht="51">
      <c r="B208" s="7">
        <v>27112916</v>
      </c>
      <c r="C208" s="14" t="s">
        <v>293</v>
      </c>
      <c r="D208" s="8">
        <v>42430</v>
      </c>
      <c r="E208" s="7" t="s">
        <v>97</v>
      </c>
      <c r="F208" s="7" t="s">
        <v>117</v>
      </c>
      <c r="G208" s="7" t="s">
        <v>114</v>
      </c>
      <c r="H208" s="37">
        <v>22627000</v>
      </c>
      <c r="I208" s="37">
        <f t="shared" si="6"/>
        <v>22627000</v>
      </c>
      <c r="J208" s="7" t="s">
        <v>31</v>
      </c>
      <c r="K208" s="5" t="s">
        <v>120</v>
      </c>
      <c r="L208" s="6" t="s">
        <v>101</v>
      </c>
    </row>
    <row r="209" spans="2:12" ht="51">
      <c r="B209" s="7">
        <v>78181507</v>
      </c>
      <c r="C209" s="14" t="s">
        <v>295</v>
      </c>
      <c r="D209" s="15">
        <v>42430</v>
      </c>
      <c r="E209" s="7" t="s">
        <v>97</v>
      </c>
      <c r="F209" s="7" t="s">
        <v>119</v>
      </c>
      <c r="G209" s="7" t="s">
        <v>114</v>
      </c>
      <c r="H209" s="37">
        <v>9000000</v>
      </c>
      <c r="I209" s="37">
        <f t="shared" si="6"/>
        <v>9000000</v>
      </c>
      <c r="J209" s="7" t="s">
        <v>31</v>
      </c>
      <c r="K209" s="5" t="s">
        <v>120</v>
      </c>
      <c r="L209" s="6" t="s">
        <v>101</v>
      </c>
    </row>
    <row r="210" spans="2:12" ht="51">
      <c r="B210" s="7">
        <v>72101506</v>
      </c>
      <c r="C210" s="14" t="s">
        <v>299</v>
      </c>
      <c r="D210" s="15">
        <v>42430</v>
      </c>
      <c r="E210" s="5" t="s">
        <v>54</v>
      </c>
      <c r="F210" s="7" t="s">
        <v>129</v>
      </c>
      <c r="G210" s="11" t="s">
        <v>132</v>
      </c>
      <c r="H210" s="37">
        <v>102650000</v>
      </c>
      <c r="I210" s="37">
        <f t="shared" si="6"/>
        <v>102650000</v>
      </c>
      <c r="J210" s="5" t="s">
        <v>31</v>
      </c>
      <c r="K210" s="5" t="s">
        <v>120</v>
      </c>
      <c r="L210" s="6" t="s">
        <v>101</v>
      </c>
    </row>
    <row r="211" spans="2:12" ht="76.5">
      <c r="B211" s="20" t="s">
        <v>154</v>
      </c>
      <c r="C211" s="47" t="s">
        <v>87</v>
      </c>
      <c r="D211" s="15">
        <v>42439</v>
      </c>
      <c r="E211" s="5" t="s">
        <v>97</v>
      </c>
      <c r="F211" s="20" t="s">
        <v>30</v>
      </c>
      <c r="G211" s="11" t="s">
        <v>132</v>
      </c>
      <c r="H211" s="37">
        <v>32000000</v>
      </c>
      <c r="I211" s="37">
        <f t="shared" si="6"/>
        <v>32000000</v>
      </c>
      <c r="J211" s="5" t="s">
        <v>31</v>
      </c>
      <c r="K211" s="5" t="s">
        <v>120</v>
      </c>
      <c r="L211" s="6" t="s">
        <v>195</v>
      </c>
    </row>
    <row r="212" spans="2:12" ht="76.5">
      <c r="B212" s="20" t="s">
        <v>154</v>
      </c>
      <c r="C212" s="47" t="s">
        <v>107</v>
      </c>
      <c r="D212" s="15">
        <v>42444</v>
      </c>
      <c r="E212" s="5" t="s">
        <v>97</v>
      </c>
      <c r="F212" s="20" t="s">
        <v>30</v>
      </c>
      <c r="G212" s="11" t="s">
        <v>132</v>
      </c>
      <c r="H212" s="37">
        <v>21068777</v>
      </c>
      <c r="I212" s="37">
        <f t="shared" si="6"/>
        <v>21068777</v>
      </c>
      <c r="J212" s="5" t="s">
        <v>31</v>
      </c>
      <c r="K212" s="5" t="s">
        <v>120</v>
      </c>
      <c r="L212" s="6" t="s">
        <v>195</v>
      </c>
    </row>
    <row r="213" spans="2:12" ht="140.25">
      <c r="B213" s="7" t="s">
        <v>122</v>
      </c>
      <c r="C213" s="50" t="s">
        <v>305</v>
      </c>
      <c r="D213" s="8">
        <v>42461</v>
      </c>
      <c r="E213" s="7" t="s">
        <v>116</v>
      </c>
      <c r="F213" s="7" t="s">
        <v>178</v>
      </c>
      <c r="G213" s="7" t="s">
        <v>114</v>
      </c>
      <c r="H213" s="37">
        <f>682080+593362+5521934+20517718+15750000+1250320+1642280+369990+665428</f>
        <v>46993112</v>
      </c>
      <c r="I213" s="37">
        <f t="shared" si="6"/>
        <v>46993112</v>
      </c>
      <c r="J213" s="7" t="s">
        <v>31</v>
      </c>
      <c r="K213" s="5" t="s">
        <v>120</v>
      </c>
      <c r="L213" s="6" t="s">
        <v>123</v>
      </c>
    </row>
    <row r="214" spans="2:12" ht="51">
      <c r="B214" s="7">
        <v>30171523</v>
      </c>
      <c r="C214" s="14" t="s">
        <v>309</v>
      </c>
      <c r="D214" s="8">
        <v>42461</v>
      </c>
      <c r="E214" s="7" t="s">
        <v>32</v>
      </c>
      <c r="F214" s="7" t="s">
        <v>119</v>
      </c>
      <c r="G214" s="11" t="s">
        <v>132</v>
      </c>
      <c r="H214" s="37">
        <v>10000000</v>
      </c>
      <c r="I214" s="37">
        <f t="shared" si="6"/>
        <v>10000000</v>
      </c>
      <c r="J214" s="7" t="s">
        <v>31</v>
      </c>
      <c r="K214" s="5" t="s">
        <v>120</v>
      </c>
      <c r="L214" s="6" t="s">
        <v>101</v>
      </c>
    </row>
    <row r="215" spans="2:12" ht="63.75">
      <c r="B215" s="20" t="s">
        <v>155</v>
      </c>
      <c r="C215" s="46" t="s">
        <v>75</v>
      </c>
      <c r="D215" s="15">
        <v>42461</v>
      </c>
      <c r="E215" s="5" t="s">
        <v>112</v>
      </c>
      <c r="F215" s="20" t="s">
        <v>30</v>
      </c>
      <c r="G215" s="7" t="s">
        <v>114</v>
      </c>
      <c r="H215" s="37">
        <v>42400000</v>
      </c>
      <c r="I215" s="37">
        <f t="shared" si="6"/>
        <v>42400000</v>
      </c>
      <c r="J215" s="5" t="s">
        <v>31</v>
      </c>
      <c r="K215" s="5" t="s">
        <v>120</v>
      </c>
      <c r="L215" s="6" t="s">
        <v>60</v>
      </c>
    </row>
    <row r="216" spans="2:12" ht="63.75">
      <c r="B216" s="20" t="s">
        <v>155</v>
      </c>
      <c r="C216" s="46" t="s">
        <v>337</v>
      </c>
      <c r="D216" s="15">
        <v>42461</v>
      </c>
      <c r="E216" s="5" t="s">
        <v>112</v>
      </c>
      <c r="F216" s="20" t="s">
        <v>30</v>
      </c>
      <c r="G216" s="7" t="s">
        <v>114</v>
      </c>
      <c r="H216" s="37">
        <v>35389200</v>
      </c>
      <c r="I216" s="37">
        <f t="shared" si="6"/>
        <v>35389200</v>
      </c>
      <c r="J216" s="5" t="s">
        <v>31</v>
      </c>
      <c r="K216" s="5" t="s">
        <v>120</v>
      </c>
      <c r="L216" s="6" t="s">
        <v>60</v>
      </c>
    </row>
    <row r="217" spans="2:12" ht="63.75">
      <c r="B217" s="11">
        <v>45121800</v>
      </c>
      <c r="C217" s="12" t="s">
        <v>320</v>
      </c>
      <c r="D217" s="8">
        <v>42491</v>
      </c>
      <c r="E217" s="11" t="s">
        <v>113</v>
      </c>
      <c r="F217" s="7" t="s">
        <v>178</v>
      </c>
      <c r="G217" s="7" t="s">
        <v>114</v>
      </c>
      <c r="H217" s="37">
        <v>19600000</v>
      </c>
      <c r="I217" s="37">
        <f t="shared" si="6"/>
        <v>19600000</v>
      </c>
      <c r="J217" s="7" t="s">
        <v>31</v>
      </c>
      <c r="K217" s="5" t="s">
        <v>120</v>
      </c>
      <c r="L217" s="6" t="s">
        <v>190</v>
      </c>
    </row>
    <row r="218" spans="2:12" ht="56.25">
      <c r="B218" s="11">
        <v>80161800</v>
      </c>
      <c r="C218" s="12" t="s">
        <v>346</v>
      </c>
      <c r="D218" s="39">
        <v>42491</v>
      </c>
      <c r="E218" s="11" t="s">
        <v>54</v>
      </c>
      <c r="F218" s="17" t="s">
        <v>117</v>
      </c>
      <c r="G218" s="11" t="s">
        <v>114</v>
      </c>
      <c r="H218" s="61">
        <v>12000000</v>
      </c>
      <c r="I218" s="62">
        <f t="shared" si="6"/>
        <v>12000000</v>
      </c>
      <c r="J218" s="11" t="s">
        <v>31</v>
      </c>
      <c r="K218" s="11" t="s">
        <v>120</v>
      </c>
      <c r="L218" s="63" t="s">
        <v>92</v>
      </c>
    </row>
    <row r="219" spans="2:12" ht="51">
      <c r="B219" s="57" t="s">
        <v>184</v>
      </c>
      <c r="C219" s="67" t="s">
        <v>208</v>
      </c>
      <c r="D219" s="69">
        <v>42491</v>
      </c>
      <c r="E219" s="57" t="s">
        <v>111</v>
      </c>
      <c r="F219" s="57" t="s">
        <v>129</v>
      </c>
      <c r="G219" s="57" t="s">
        <v>182</v>
      </c>
      <c r="H219" s="70">
        <v>0</v>
      </c>
      <c r="I219" s="70">
        <v>0</v>
      </c>
      <c r="J219" s="57" t="s">
        <v>31</v>
      </c>
      <c r="K219" s="71" t="s">
        <v>120</v>
      </c>
      <c r="L219" s="72" t="s">
        <v>101</v>
      </c>
    </row>
    <row r="220" spans="2:12" ht="63.75">
      <c r="B220" s="20" t="s">
        <v>152</v>
      </c>
      <c r="C220" s="47" t="s">
        <v>322</v>
      </c>
      <c r="D220" s="15">
        <v>42522</v>
      </c>
      <c r="E220" s="5" t="s">
        <v>32</v>
      </c>
      <c r="F220" s="20" t="s">
        <v>30</v>
      </c>
      <c r="G220" s="7" t="s">
        <v>114</v>
      </c>
      <c r="H220" s="37">
        <v>37065000</v>
      </c>
      <c r="I220" s="37">
        <f aca="true" t="shared" si="7" ref="I220:I226">+H220</f>
        <v>37065000</v>
      </c>
      <c r="J220" s="5" t="s">
        <v>31</v>
      </c>
      <c r="K220" s="5" t="s">
        <v>120</v>
      </c>
      <c r="L220" s="6" t="s">
        <v>138</v>
      </c>
    </row>
    <row r="221" spans="2:12" ht="51">
      <c r="B221" s="21">
        <v>81112200</v>
      </c>
      <c r="C221" s="68" t="s">
        <v>315</v>
      </c>
      <c r="D221" s="64">
        <v>42522</v>
      </c>
      <c r="E221" s="21" t="s">
        <v>111</v>
      </c>
      <c r="F221" s="21" t="s">
        <v>129</v>
      </c>
      <c r="G221" s="66" t="s">
        <v>132</v>
      </c>
      <c r="H221" s="58">
        <v>100200000</v>
      </c>
      <c r="I221" s="58">
        <f t="shared" si="7"/>
        <v>100200000</v>
      </c>
      <c r="J221" s="21" t="s">
        <v>31</v>
      </c>
      <c r="K221" s="59" t="s">
        <v>120</v>
      </c>
      <c r="L221" s="60" t="s">
        <v>345</v>
      </c>
    </row>
    <row r="222" spans="2:12" ht="63.75">
      <c r="B222" s="11" t="s">
        <v>131</v>
      </c>
      <c r="C222" s="14" t="s">
        <v>348</v>
      </c>
      <c r="D222" s="39">
        <v>42522</v>
      </c>
      <c r="E222" s="11" t="s">
        <v>125</v>
      </c>
      <c r="F222" s="11" t="s">
        <v>347</v>
      </c>
      <c r="G222" s="11" t="s">
        <v>132</v>
      </c>
      <c r="H222" s="41">
        <v>18000000</v>
      </c>
      <c r="I222" s="41">
        <f t="shared" si="7"/>
        <v>18000000</v>
      </c>
      <c r="J222" s="11" t="s">
        <v>31</v>
      </c>
      <c r="K222" s="28" t="s">
        <v>120</v>
      </c>
      <c r="L222" s="10" t="s">
        <v>345</v>
      </c>
    </row>
    <row r="223" spans="2:12" ht="51">
      <c r="B223" s="11">
        <v>43231500</v>
      </c>
      <c r="C223" s="12" t="s">
        <v>353</v>
      </c>
      <c r="D223" s="8">
        <v>42522</v>
      </c>
      <c r="E223" s="11" t="s">
        <v>125</v>
      </c>
      <c r="F223" s="7" t="s">
        <v>117</v>
      </c>
      <c r="G223" s="11" t="s">
        <v>132</v>
      </c>
      <c r="H223" s="37">
        <v>113000000</v>
      </c>
      <c r="I223" s="37">
        <f t="shared" si="7"/>
        <v>113000000</v>
      </c>
      <c r="J223" s="7" t="s">
        <v>31</v>
      </c>
      <c r="K223" s="5" t="s">
        <v>120</v>
      </c>
      <c r="L223" s="6" t="s">
        <v>345</v>
      </c>
    </row>
    <row r="224" spans="2:12" ht="51">
      <c r="B224" s="7">
        <v>43232311</v>
      </c>
      <c r="C224" s="14" t="s">
        <v>330</v>
      </c>
      <c r="D224" s="15">
        <v>42522</v>
      </c>
      <c r="E224" s="7" t="s">
        <v>111</v>
      </c>
      <c r="F224" s="7" t="s">
        <v>117</v>
      </c>
      <c r="G224" s="65" t="s">
        <v>132</v>
      </c>
      <c r="H224" s="37">
        <v>430000000</v>
      </c>
      <c r="I224" s="37">
        <f t="shared" si="7"/>
        <v>430000000</v>
      </c>
      <c r="J224" s="7" t="s">
        <v>31</v>
      </c>
      <c r="K224" s="5" t="s">
        <v>120</v>
      </c>
      <c r="L224" s="6" t="s">
        <v>345</v>
      </c>
    </row>
    <row r="225" spans="2:12" ht="63.75">
      <c r="B225" s="7" t="s">
        <v>130</v>
      </c>
      <c r="C225" s="50" t="s">
        <v>306</v>
      </c>
      <c r="D225" s="8">
        <v>42522</v>
      </c>
      <c r="E225" s="7" t="s">
        <v>116</v>
      </c>
      <c r="F225" s="7" t="s">
        <v>119</v>
      </c>
      <c r="G225" s="7" t="s">
        <v>114</v>
      </c>
      <c r="H225" s="37">
        <f>31680+6411100+63310+316800+190080+63360</f>
        <v>7076330</v>
      </c>
      <c r="I225" s="37">
        <f t="shared" si="7"/>
        <v>7076330</v>
      </c>
      <c r="J225" s="7" t="s">
        <v>31</v>
      </c>
      <c r="K225" s="5" t="s">
        <v>120</v>
      </c>
      <c r="L225" s="6" t="s">
        <v>123</v>
      </c>
    </row>
    <row r="226" spans="2:12" ht="63.75">
      <c r="B226" s="11">
        <v>60103405</v>
      </c>
      <c r="C226" s="12" t="s">
        <v>298</v>
      </c>
      <c r="D226" s="8">
        <v>42522</v>
      </c>
      <c r="E226" s="11" t="s">
        <v>32</v>
      </c>
      <c r="F226" s="17" t="s">
        <v>133</v>
      </c>
      <c r="G226" s="7" t="s">
        <v>114</v>
      </c>
      <c r="H226" s="37">
        <f>10000000+10000000</f>
        <v>20000000</v>
      </c>
      <c r="I226" s="37">
        <f t="shared" si="7"/>
        <v>20000000</v>
      </c>
      <c r="J226" s="7" t="s">
        <v>31</v>
      </c>
      <c r="K226" s="5" t="s">
        <v>120</v>
      </c>
      <c r="L226" s="6" t="s">
        <v>92</v>
      </c>
    </row>
    <row r="227" spans="2:12" ht="51">
      <c r="B227" s="11" t="s">
        <v>183</v>
      </c>
      <c r="C227" s="14" t="s">
        <v>207</v>
      </c>
      <c r="D227" s="38">
        <v>42522</v>
      </c>
      <c r="E227" s="11" t="s">
        <v>97</v>
      </c>
      <c r="F227" s="17" t="s">
        <v>133</v>
      </c>
      <c r="G227" s="11" t="s">
        <v>182</v>
      </c>
      <c r="H227" s="42">
        <v>0</v>
      </c>
      <c r="I227" s="42">
        <v>0</v>
      </c>
      <c r="J227" s="11" t="s">
        <v>31</v>
      </c>
      <c r="K227" s="28" t="s">
        <v>120</v>
      </c>
      <c r="L227" s="10" t="s">
        <v>101</v>
      </c>
    </row>
    <row r="228" spans="2:12" ht="395.25" customHeight="1">
      <c r="B228" s="7" t="s">
        <v>127</v>
      </c>
      <c r="C228" s="50" t="s">
        <v>325</v>
      </c>
      <c r="D228" s="8">
        <v>42522</v>
      </c>
      <c r="E228" s="7" t="s">
        <v>116</v>
      </c>
      <c r="F228" s="7" t="s">
        <v>347</v>
      </c>
      <c r="G228" s="7" t="s">
        <v>114</v>
      </c>
      <c r="H228" s="37">
        <v>18000000</v>
      </c>
      <c r="I228" s="37">
        <f aca="true" t="shared" si="8" ref="I228:I267">+H228</f>
        <v>18000000</v>
      </c>
      <c r="J228" s="7" t="s">
        <v>31</v>
      </c>
      <c r="K228" s="5" t="s">
        <v>120</v>
      </c>
      <c r="L228" s="6" t="s">
        <v>101</v>
      </c>
    </row>
    <row r="229" spans="2:12" ht="76.5">
      <c r="B229" s="7" t="s">
        <v>149</v>
      </c>
      <c r="C229" s="14" t="s">
        <v>314</v>
      </c>
      <c r="D229" s="15">
        <v>42552</v>
      </c>
      <c r="E229" s="7" t="s">
        <v>32</v>
      </c>
      <c r="F229" s="17" t="s">
        <v>133</v>
      </c>
      <c r="G229" s="11" t="s">
        <v>132</v>
      </c>
      <c r="H229" s="37">
        <v>70000000</v>
      </c>
      <c r="I229" s="37">
        <f t="shared" si="8"/>
        <v>70000000</v>
      </c>
      <c r="J229" s="7" t="s">
        <v>31</v>
      </c>
      <c r="K229" s="5" t="s">
        <v>120</v>
      </c>
      <c r="L229" s="6" t="s">
        <v>195</v>
      </c>
    </row>
    <row r="230" spans="2:12" ht="51">
      <c r="B230" s="7">
        <v>81112205</v>
      </c>
      <c r="C230" s="14" t="s">
        <v>179</v>
      </c>
      <c r="D230" s="15">
        <v>42552</v>
      </c>
      <c r="E230" s="7" t="s">
        <v>32</v>
      </c>
      <c r="F230" s="7" t="s">
        <v>129</v>
      </c>
      <c r="G230" s="11" t="s">
        <v>132</v>
      </c>
      <c r="H230" s="37">
        <v>150470000</v>
      </c>
      <c r="I230" s="37">
        <f t="shared" si="8"/>
        <v>150470000</v>
      </c>
      <c r="J230" s="7" t="s">
        <v>31</v>
      </c>
      <c r="K230" s="5" t="s">
        <v>120</v>
      </c>
      <c r="L230" s="6" t="s">
        <v>345</v>
      </c>
    </row>
    <row r="231" spans="2:12" ht="51">
      <c r="B231" s="7" t="s">
        <v>216</v>
      </c>
      <c r="C231" s="50" t="s">
        <v>294</v>
      </c>
      <c r="D231" s="8">
        <v>42552</v>
      </c>
      <c r="E231" s="7" t="s">
        <v>125</v>
      </c>
      <c r="F231" s="7" t="s">
        <v>117</v>
      </c>
      <c r="G231" s="7" t="s">
        <v>114</v>
      </c>
      <c r="H231" s="37">
        <v>8168000</v>
      </c>
      <c r="I231" s="37">
        <f t="shared" si="8"/>
        <v>8168000</v>
      </c>
      <c r="J231" s="7" t="s">
        <v>31</v>
      </c>
      <c r="K231" s="5" t="s">
        <v>120</v>
      </c>
      <c r="L231" s="6" t="s">
        <v>194</v>
      </c>
    </row>
    <row r="232" spans="2:12" ht="63.75">
      <c r="B232" s="11" t="s">
        <v>218</v>
      </c>
      <c r="C232" s="14" t="s">
        <v>317</v>
      </c>
      <c r="D232" s="8">
        <v>42552</v>
      </c>
      <c r="E232" s="7" t="s">
        <v>116</v>
      </c>
      <c r="F232" s="7" t="s">
        <v>119</v>
      </c>
      <c r="G232" s="9" t="s">
        <v>114</v>
      </c>
      <c r="H232" s="37">
        <f>11889500+303780+65575</f>
        <v>12258855</v>
      </c>
      <c r="I232" s="37">
        <f t="shared" si="8"/>
        <v>12258855</v>
      </c>
      <c r="J232" s="7" t="s">
        <v>31</v>
      </c>
      <c r="K232" s="5" t="s">
        <v>120</v>
      </c>
      <c r="L232" s="6" t="s">
        <v>123</v>
      </c>
    </row>
    <row r="233" spans="2:12" ht="89.25">
      <c r="B233" s="7" t="s">
        <v>139</v>
      </c>
      <c r="C233" s="50" t="s">
        <v>318</v>
      </c>
      <c r="D233" s="8">
        <v>42552</v>
      </c>
      <c r="E233" s="7" t="s">
        <v>125</v>
      </c>
      <c r="F233" s="7" t="s">
        <v>119</v>
      </c>
      <c r="G233" s="7" t="s">
        <v>118</v>
      </c>
      <c r="H233" s="37">
        <f>12552699+31280</f>
        <v>12583979</v>
      </c>
      <c r="I233" s="37">
        <f t="shared" si="8"/>
        <v>12583979</v>
      </c>
      <c r="J233" s="7" t="s">
        <v>31</v>
      </c>
      <c r="K233" s="5" t="s">
        <v>120</v>
      </c>
      <c r="L233" s="6" t="s">
        <v>123</v>
      </c>
    </row>
    <row r="234" spans="2:12" ht="51">
      <c r="B234" s="7">
        <v>72101500</v>
      </c>
      <c r="C234" s="12" t="s">
        <v>312</v>
      </c>
      <c r="D234" s="8">
        <v>42552</v>
      </c>
      <c r="E234" s="11" t="s">
        <v>113</v>
      </c>
      <c r="F234" s="7" t="s">
        <v>141</v>
      </c>
      <c r="G234" s="11" t="s">
        <v>132</v>
      </c>
      <c r="H234" s="37">
        <v>177473161</v>
      </c>
      <c r="I234" s="37">
        <f t="shared" si="8"/>
        <v>177473161</v>
      </c>
      <c r="J234" s="7" t="s">
        <v>31</v>
      </c>
      <c r="K234" s="5" t="s">
        <v>120</v>
      </c>
      <c r="L234" s="6" t="s">
        <v>101</v>
      </c>
    </row>
    <row r="235" spans="2:12" ht="72" customHeight="1">
      <c r="B235" s="11" t="s">
        <v>357</v>
      </c>
      <c r="C235" s="14" t="s">
        <v>356</v>
      </c>
      <c r="D235" s="15">
        <v>42552</v>
      </c>
      <c r="E235" s="5" t="s">
        <v>32</v>
      </c>
      <c r="F235" s="17" t="s">
        <v>133</v>
      </c>
      <c r="G235" s="11" t="s">
        <v>126</v>
      </c>
      <c r="H235" s="37">
        <v>156000000</v>
      </c>
      <c r="I235" s="37">
        <f t="shared" si="8"/>
        <v>156000000</v>
      </c>
      <c r="J235" s="5" t="s">
        <v>31</v>
      </c>
      <c r="K235" s="5" t="s">
        <v>120</v>
      </c>
      <c r="L235" s="6" t="s">
        <v>101</v>
      </c>
    </row>
    <row r="236" spans="2:12" ht="63.75">
      <c r="B236" s="7">
        <v>92121702</v>
      </c>
      <c r="C236" s="14" t="s">
        <v>358</v>
      </c>
      <c r="D236" s="15">
        <v>42552</v>
      </c>
      <c r="E236" s="5" t="s">
        <v>32</v>
      </c>
      <c r="F236" s="20" t="s">
        <v>140</v>
      </c>
      <c r="G236" s="11" t="s">
        <v>126</v>
      </c>
      <c r="H236" s="37">
        <v>378900000</v>
      </c>
      <c r="I236" s="37">
        <f t="shared" si="8"/>
        <v>378900000</v>
      </c>
      <c r="J236" s="7" t="s">
        <v>31</v>
      </c>
      <c r="K236" s="5" t="s">
        <v>120</v>
      </c>
      <c r="L236" s="6" t="s">
        <v>101</v>
      </c>
    </row>
    <row r="237" spans="2:12" ht="51">
      <c r="B237" s="11">
        <v>72121400</v>
      </c>
      <c r="C237" s="12" t="s">
        <v>349</v>
      </c>
      <c r="D237" s="8">
        <v>42552</v>
      </c>
      <c r="E237" s="11" t="s">
        <v>29</v>
      </c>
      <c r="F237" s="7" t="s">
        <v>140</v>
      </c>
      <c r="G237" s="7" t="s">
        <v>132</v>
      </c>
      <c r="H237" s="37">
        <v>165000000</v>
      </c>
      <c r="I237" s="37">
        <f t="shared" si="8"/>
        <v>165000000</v>
      </c>
      <c r="J237" s="7" t="s">
        <v>31</v>
      </c>
      <c r="K237" s="5" t="s">
        <v>120</v>
      </c>
      <c r="L237" s="6" t="s">
        <v>101</v>
      </c>
    </row>
    <row r="238" spans="2:12" ht="66" customHeight="1">
      <c r="B238" s="7" t="s">
        <v>362</v>
      </c>
      <c r="C238" s="50" t="s">
        <v>361</v>
      </c>
      <c r="D238" s="8">
        <v>42552</v>
      </c>
      <c r="E238" s="7" t="s">
        <v>125</v>
      </c>
      <c r="F238" s="7" t="s">
        <v>347</v>
      </c>
      <c r="G238" s="7" t="s">
        <v>114</v>
      </c>
      <c r="H238" s="37">
        <v>4000000</v>
      </c>
      <c r="I238" s="37">
        <f t="shared" si="8"/>
        <v>4000000</v>
      </c>
      <c r="J238" s="7" t="s">
        <v>31</v>
      </c>
      <c r="K238" s="5" t="s">
        <v>120</v>
      </c>
      <c r="L238" s="6" t="s">
        <v>101</v>
      </c>
    </row>
    <row r="239" spans="2:12" ht="63.75">
      <c r="B239" s="7" t="s">
        <v>359</v>
      </c>
      <c r="C239" s="50" t="s">
        <v>360</v>
      </c>
      <c r="D239" s="8">
        <v>42552</v>
      </c>
      <c r="E239" s="7" t="s">
        <v>113</v>
      </c>
      <c r="F239" s="7" t="s">
        <v>178</v>
      </c>
      <c r="G239" s="7" t="s">
        <v>132</v>
      </c>
      <c r="H239" s="37">
        <v>137000000</v>
      </c>
      <c r="I239" s="37">
        <f t="shared" si="8"/>
        <v>137000000</v>
      </c>
      <c r="J239" s="7" t="s">
        <v>31</v>
      </c>
      <c r="K239" s="5" t="s">
        <v>120</v>
      </c>
      <c r="L239" s="6" t="s">
        <v>60</v>
      </c>
    </row>
    <row r="240" spans="2:12" ht="63.75">
      <c r="B240" s="7" t="s">
        <v>137</v>
      </c>
      <c r="C240" s="18" t="s">
        <v>297</v>
      </c>
      <c r="D240" s="15">
        <v>42583</v>
      </c>
      <c r="E240" s="7" t="s">
        <v>29</v>
      </c>
      <c r="F240" s="7" t="s">
        <v>129</v>
      </c>
      <c r="G240" s="11" t="s">
        <v>114</v>
      </c>
      <c r="H240" s="37">
        <v>10000000</v>
      </c>
      <c r="I240" s="37">
        <f t="shared" si="8"/>
        <v>10000000</v>
      </c>
      <c r="J240" s="7" t="s">
        <v>31</v>
      </c>
      <c r="K240" s="5" t="s">
        <v>120</v>
      </c>
      <c r="L240" s="6" t="s">
        <v>138</v>
      </c>
    </row>
    <row r="241" spans="2:12" ht="63.75">
      <c r="B241" s="7" t="s">
        <v>137</v>
      </c>
      <c r="C241" s="18" t="s">
        <v>300</v>
      </c>
      <c r="D241" s="15">
        <v>42583</v>
      </c>
      <c r="E241" s="7" t="s">
        <v>29</v>
      </c>
      <c r="F241" s="7" t="s">
        <v>129</v>
      </c>
      <c r="G241" s="11" t="s">
        <v>114</v>
      </c>
      <c r="H241" s="37">
        <v>40000000</v>
      </c>
      <c r="I241" s="37">
        <f t="shared" si="8"/>
        <v>40000000</v>
      </c>
      <c r="J241" s="7" t="s">
        <v>31</v>
      </c>
      <c r="K241" s="5" t="s">
        <v>120</v>
      </c>
      <c r="L241" s="6" t="s">
        <v>138</v>
      </c>
    </row>
    <row r="242" spans="2:12" ht="63.75">
      <c r="B242" s="7" t="s">
        <v>137</v>
      </c>
      <c r="C242" s="18" t="s">
        <v>302</v>
      </c>
      <c r="D242" s="15">
        <v>42583</v>
      </c>
      <c r="E242" s="7" t="s">
        <v>29</v>
      </c>
      <c r="F242" s="7" t="s">
        <v>129</v>
      </c>
      <c r="G242" s="11" t="s">
        <v>114</v>
      </c>
      <c r="H242" s="37">
        <v>20000000</v>
      </c>
      <c r="I242" s="37">
        <f t="shared" si="8"/>
        <v>20000000</v>
      </c>
      <c r="J242" s="7" t="s">
        <v>31</v>
      </c>
      <c r="K242" s="5" t="s">
        <v>120</v>
      </c>
      <c r="L242" s="6" t="s">
        <v>138</v>
      </c>
    </row>
    <row r="243" spans="2:12" ht="63.75">
      <c r="B243" s="7">
        <v>81101700</v>
      </c>
      <c r="C243" s="18" t="s">
        <v>303</v>
      </c>
      <c r="D243" s="15">
        <v>42583</v>
      </c>
      <c r="E243" s="7" t="s">
        <v>29</v>
      </c>
      <c r="F243" s="17" t="s">
        <v>133</v>
      </c>
      <c r="G243" s="11" t="s">
        <v>132</v>
      </c>
      <c r="H243" s="37">
        <v>40000000</v>
      </c>
      <c r="I243" s="37">
        <f t="shared" si="8"/>
        <v>40000000</v>
      </c>
      <c r="J243" s="21" t="s">
        <v>31</v>
      </c>
      <c r="K243" s="5" t="s">
        <v>120</v>
      </c>
      <c r="L243" s="6" t="s">
        <v>138</v>
      </c>
    </row>
    <row r="244" spans="2:12" ht="63.75">
      <c r="B244" s="7">
        <v>45121810</v>
      </c>
      <c r="C244" s="12" t="s">
        <v>304</v>
      </c>
      <c r="D244" s="8">
        <v>42583</v>
      </c>
      <c r="E244" s="7" t="s">
        <v>113</v>
      </c>
      <c r="F244" s="7" t="s">
        <v>178</v>
      </c>
      <c r="G244" s="7" t="s">
        <v>114</v>
      </c>
      <c r="H244" s="37">
        <f>17500000+178900000</f>
        <v>196400000</v>
      </c>
      <c r="I244" s="37">
        <f t="shared" si="8"/>
        <v>196400000</v>
      </c>
      <c r="J244" s="59" t="s">
        <v>31</v>
      </c>
      <c r="K244" s="5" t="s">
        <v>120</v>
      </c>
      <c r="L244" s="6" t="s">
        <v>138</v>
      </c>
    </row>
    <row r="245" spans="2:12" ht="63.75">
      <c r="B245" s="11" t="s">
        <v>333</v>
      </c>
      <c r="C245" s="14" t="s">
        <v>334</v>
      </c>
      <c r="D245" s="38">
        <v>42583</v>
      </c>
      <c r="E245" s="11" t="s">
        <v>29</v>
      </c>
      <c r="F245" s="11" t="s">
        <v>140</v>
      </c>
      <c r="G245" s="11" t="s">
        <v>220</v>
      </c>
      <c r="H245" s="41">
        <f>500000000+50000000+150000000+100000000+135457000</f>
        <v>935457000</v>
      </c>
      <c r="I245" s="41">
        <f t="shared" si="8"/>
        <v>935457000</v>
      </c>
      <c r="J245" s="11" t="s">
        <v>31</v>
      </c>
      <c r="K245" s="28" t="s">
        <v>120</v>
      </c>
      <c r="L245" s="6" t="s">
        <v>345</v>
      </c>
    </row>
    <row r="246" spans="2:12" ht="51">
      <c r="B246" s="7">
        <v>81112306</v>
      </c>
      <c r="C246" s="14" t="s">
        <v>307</v>
      </c>
      <c r="D246" s="15">
        <v>42583</v>
      </c>
      <c r="E246" s="7" t="s">
        <v>29</v>
      </c>
      <c r="F246" s="7" t="s">
        <v>119</v>
      </c>
      <c r="G246" s="7" t="s">
        <v>114</v>
      </c>
      <c r="H246" s="37">
        <v>8000000</v>
      </c>
      <c r="I246" s="37">
        <f t="shared" si="8"/>
        <v>8000000</v>
      </c>
      <c r="J246" s="7" t="s">
        <v>31</v>
      </c>
      <c r="K246" s="5" t="s">
        <v>120</v>
      </c>
      <c r="L246" s="6" t="s">
        <v>345</v>
      </c>
    </row>
    <row r="247" spans="2:12" ht="63.75">
      <c r="B247" s="7" t="s">
        <v>131</v>
      </c>
      <c r="C247" s="14" t="s">
        <v>206</v>
      </c>
      <c r="D247" s="8">
        <v>42583</v>
      </c>
      <c r="E247" s="7" t="s">
        <v>113</v>
      </c>
      <c r="F247" s="7" t="s">
        <v>178</v>
      </c>
      <c r="G247" s="13" t="s">
        <v>352</v>
      </c>
      <c r="H247" s="37">
        <f>447169000</f>
        <v>447169000</v>
      </c>
      <c r="I247" s="37">
        <f t="shared" si="8"/>
        <v>447169000</v>
      </c>
      <c r="J247" s="11" t="s">
        <v>31</v>
      </c>
      <c r="K247" s="5" t="s">
        <v>120</v>
      </c>
      <c r="L247" s="6" t="s">
        <v>345</v>
      </c>
    </row>
    <row r="248" spans="2:12" ht="51" customHeight="1">
      <c r="B248" s="5">
        <v>44101700</v>
      </c>
      <c r="C248" s="46" t="s">
        <v>324</v>
      </c>
      <c r="D248" s="8">
        <v>42583</v>
      </c>
      <c r="E248" s="5" t="s">
        <v>113</v>
      </c>
      <c r="F248" s="7" t="s">
        <v>178</v>
      </c>
      <c r="G248" s="7" t="s">
        <v>121</v>
      </c>
      <c r="H248" s="37">
        <f>395670+356808+356808+1814020+682500+1707520+10459604+2746090+1157506+5475000+2854464+1784040</f>
        <v>29790030</v>
      </c>
      <c r="I248" s="37">
        <f t="shared" si="8"/>
        <v>29790030</v>
      </c>
      <c r="J248" s="5" t="s">
        <v>31</v>
      </c>
      <c r="K248" s="5" t="s">
        <v>120</v>
      </c>
      <c r="L248" s="6" t="s">
        <v>345</v>
      </c>
    </row>
    <row r="249" spans="2:12" ht="51">
      <c r="B249" s="7" t="s">
        <v>351</v>
      </c>
      <c r="C249" s="14" t="s">
        <v>331</v>
      </c>
      <c r="D249" s="15">
        <v>42583</v>
      </c>
      <c r="E249" s="11" t="s">
        <v>113</v>
      </c>
      <c r="F249" s="7" t="s">
        <v>210</v>
      </c>
      <c r="G249" s="7" t="s">
        <v>114</v>
      </c>
      <c r="H249" s="37">
        <v>50000000</v>
      </c>
      <c r="I249" s="37">
        <f t="shared" si="8"/>
        <v>50000000</v>
      </c>
      <c r="J249" s="7" t="s">
        <v>31</v>
      </c>
      <c r="K249" s="5" t="s">
        <v>120</v>
      </c>
      <c r="L249" s="6" t="s">
        <v>345</v>
      </c>
    </row>
    <row r="250" spans="2:12" ht="51">
      <c r="B250" s="7">
        <v>81112306</v>
      </c>
      <c r="C250" s="14" t="s">
        <v>355</v>
      </c>
      <c r="D250" s="8">
        <v>42583</v>
      </c>
      <c r="E250" s="7" t="s">
        <v>116</v>
      </c>
      <c r="F250" s="51" t="s">
        <v>119</v>
      </c>
      <c r="G250" s="7" t="s">
        <v>114</v>
      </c>
      <c r="H250" s="52">
        <v>1000000</v>
      </c>
      <c r="I250" s="52">
        <f t="shared" si="8"/>
        <v>1000000</v>
      </c>
      <c r="J250" s="7" t="s">
        <v>31</v>
      </c>
      <c r="K250" s="19" t="s">
        <v>120</v>
      </c>
      <c r="L250" s="6" t="s">
        <v>194</v>
      </c>
    </row>
    <row r="251" spans="2:12" ht="51">
      <c r="B251" s="7">
        <v>93141506</v>
      </c>
      <c r="C251" s="14" t="s">
        <v>326</v>
      </c>
      <c r="D251" s="8">
        <v>42583</v>
      </c>
      <c r="E251" s="7" t="s">
        <v>111</v>
      </c>
      <c r="F251" s="17" t="s">
        <v>133</v>
      </c>
      <c r="G251" s="22" t="s">
        <v>114</v>
      </c>
      <c r="H251" s="37">
        <v>100657216</v>
      </c>
      <c r="I251" s="37">
        <f t="shared" si="8"/>
        <v>100657216</v>
      </c>
      <c r="J251" s="7" t="s">
        <v>31</v>
      </c>
      <c r="K251" s="5" t="s">
        <v>120</v>
      </c>
      <c r="L251" s="6" t="s">
        <v>194</v>
      </c>
    </row>
    <row r="252" spans="2:12" ht="51">
      <c r="B252" s="7">
        <v>86101705</v>
      </c>
      <c r="C252" s="14" t="s">
        <v>328</v>
      </c>
      <c r="D252" s="8">
        <v>42583</v>
      </c>
      <c r="E252" s="7" t="s">
        <v>111</v>
      </c>
      <c r="F252" s="7" t="s">
        <v>129</v>
      </c>
      <c r="G252" s="22" t="s">
        <v>114</v>
      </c>
      <c r="H252" s="37">
        <v>21527812</v>
      </c>
      <c r="I252" s="37">
        <f t="shared" si="8"/>
        <v>21527812</v>
      </c>
      <c r="J252" s="7" t="s">
        <v>31</v>
      </c>
      <c r="K252" s="5" t="s">
        <v>120</v>
      </c>
      <c r="L252" s="6" t="s">
        <v>194</v>
      </c>
    </row>
    <row r="253" spans="2:12" ht="63.75">
      <c r="B253" s="7" t="s">
        <v>217</v>
      </c>
      <c r="C253" s="50" t="s">
        <v>142</v>
      </c>
      <c r="D253" s="8">
        <v>42583</v>
      </c>
      <c r="E253" s="7" t="s">
        <v>125</v>
      </c>
      <c r="F253" s="7" t="s">
        <v>119</v>
      </c>
      <c r="G253" s="22" t="s">
        <v>121</v>
      </c>
      <c r="H253" s="37">
        <f>11200000+2500000</f>
        <v>13700000</v>
      </c>
      <c r="I253" s="37">
        <f t="shared" si="8"/>
        <v>13700000</v>
      </c>
      <c r="J253" s="7" t="s">
        <v>31</v>
      </c>
      <c r="K253" s="5" t="s">
        <v>120</v>
      </c>
      <c r="L253" s="6" t="s">
        <v>123</v>
      </c>
    </row>
    <row r="254" spans="2:12" ht="63.75">
      <c r="B254" s="7" t="s">
        <v>148</v>
      </c>
      <c r="C254" s="14" t="s">
        <v>321</v>
      </c>
      <c r="D254" s="15">
        <v>42583</v>
      </c>
      <c r="E254" s="7" t="s">
        <v>113</v>
      </c>
      <c r="F254" s="7" t="s">
        <v>178</v>
      </c>
      <c r="G254" s="7" t="s">
        <v>114</v>
      </c>
      <c r="H254" s="37">
        <f>190000000+12000000</f>
        <v>202000000</v>
      </c>
      <c r="I254" s="37">
        <f t="shared" si="8"/>
        <v>202000000</v>
      </c>
      <c r="J254" s="7" t="s">
        <v>31</v>
      </c>
      <c r="K254" s="5" t="s">
        <v>120</v>
      </c>
      <c r="L254" s="10" t="s">
        <v>123</v>
      </c>
    </row>
    <row r="255" spans="2:12" ht="63.75">
      <c r="B255" s="7">
        <v>81112200</v>
      </c>
      <c r="C255" s="14" t="s">
        <v>212</v>
      </c>
      <c r="D255" s="15">
        <v>42583</v>
      </c>
      <c r="E255" s="7" t="s">
        <v>29</v>
      </c>
      <c r="F255" s="7" t="s">
        <v>129</v>
      </c>
      <c r="G255" s="7" t="s">
        <v>114</v>
      </c>
      <c r="H255" s="37">
        <v>22400000</v>
      </c>
      <c r="I255" s="37">
        <f t="shared" si="8"/>
        <v>22400000</v>
      </c>
      <c r="J255" s="7" t="s">
        <v>31</v>
      </c>
      <c r="K255" s="5" t="s">
        <v>120</v>
      </c>
      <c r="L255" s="6" t="s">
        <v>92</v>
      </c>
    </row>
    <row r="256" spans="2:12" ht="63.75">
      <c r="B256" s="11">
        <v>45121800</v>
      </c>
      <c r="C256" s="12" t="s">
        <v>316</v>
      </c>
      <c r="D256" s="8">
        <v>42583</v>
      </c>
      <c r="E256" s="11" t="s">
        <v>116</v>
      </c>
      <c r="F256" s="7" t="s">
        <v>178</v>
      </c>
      <c r="G256" s="7" t="s">
        <v>114</v>
      </c>
      <c r="H256" s="37">
        <v>90000000</v>
      </c>
      <c r="I256" s="37">
        <f t="shared" si="8"/>
        <v>90000000</v>
      </c>
      <c r="J256" s="7" t="s">
        <v>31</v>
      </c>
      <c r="K256" s="5" t="s">
        <v>120</v>
      </c>
      <c r="L256" s="6" t="s">
        <v>92</v>
      </c>
    </row>
    <row r="257" spans="2:12" ht="51">
      <c r="B257" s="7">
        <v>81101706</v>
      </c>
      <c r="C257" s="14" t="s">
        <v>310</v>
      </c>
      <c r="D257" s="8">
        <v>42583</v>
      </c>
      <c r="E257" s="7" t="s">
        <v>29</v>
      </c>
      <c r="F257" s="17" t="s">
        <v>133</v>
      </c>
      <c r="G257" s="7" t="s">
        <v>121</v>
      </c>
      <c r="H257" s="37">
        <f>16000000+10000000+17000000</f>
        <v>43000000</v>
      </c>
      <c r="I257" s="37">
        <f t="shared" si="8"/>
        <v>43000000</v>
      </c>
      <c r="J257" s="7" t="s">
        <v>31</v>
      </c>
      <c r="K257" s="5" t="s">
        <v>120</v>
      </c>
      <c r="L257" s="6" t="s">
        <v>101</v>
      </c>
    </row>
    <row r="258" spans="2:12" ht="63.75">
      <c r="B258" s="7">
        <v>72121400</v>
      </c>
      <c r="C258" s="12" t="s">
        <v>311</v>
      </c>
      <c r="D258" s="8">
        <v>42583</v>
      </c>
      <c r="E258" s="11" t="s">
        <v>116</v>
      </c>
      <c r="F258" s="7" t="s">
        <v>140</v>
      </c>
      <c r="G258" s="7" t="s">
        <v>338</v>
      </c>
      <c r="H258" s="37">
        <v>754700000</v>
      </c>
      <c r="I258" s="37">
        <f t="shared" si="8"/>
        <v>754700000</v>
      </c>
      <c r="J258" s="7" t="s">
        <v>31</v>
      </c>
      <c r="K258" s="5" t="s">
        <v>120</v>
      </c>
      <c r="L258" s="6" t="s">
        <v>101</v>
      </c>
    </row>
    <row r="259" spans="2:12" ht="51">
      <c r="B259" s="7">
        <v>72101500</v>
      </c>
      <c r="C259" s="12" t="s">
        <v>313</v>
      </c>
      <c r="D259" s="8">
        <v>42583</v>
      </c>
      <c r="E259" s="11" t="s">
        <v>116</v>
      </c>
      <c r="F259" s="7" t="s">
        <v>141</v>
      </c>
      <c r="G259" s="7" t="s">
        <v>114</v>
      </c>
      <c r="H259" s="37">
        <v>107000000</v>
      </c>
      <c r="I259" s="37">
        <f t="shared" si="8"/>
        <v>107000000</v>
      </c>
      <c r="J259" s="7" t="s">
        <v>31</v>
      </c>
      <c r="K259" s="5" t="s">
        <v>120</v>
      </c>
      <c r="L259" s="6" t="s">
        <v>101</v>
      </c>
    </row>
    <row r="260" spans="2:12" ht="63.75">
      <c r="B260" s="7" t="s">
        <v>144</v>
      </c>
      <c r="C260" s="14" t="s">
        <v>209</v>
      </c>
      <c r="D260" s="15">
        <v>42583</v>
      </c>
      <c r="E260" s="19" t="s">
        <v>116</v>
      </c>
      <c r="F260" s="7" t="s">
        <v>129</v>
      </c>
      <c r="G260" s="11" t="s">
        <v>126</v>
      </c>
      <c r="H260" s="37">
        <v>10280000000</v>
      </c>
      <c r="I260" s="37">
        <f t="shared" si="8"/>
        <v>10280000000</v>
      </c>
      <c r="J260" s="7" t="s">
        <v>31</v>
      </c>
      <c r="K260" s="5" t="s">
        <v>120</v>
      </c>
      <c r="L260" s="6" t="s">
        <v>101</v>
      </c>
    </row>
    <row r="261" spans="2:12" ht="51">
      <c r="B261" s="7" t="s">
        <v>145</v>
      </c>
      <c r="C261" s="14" t="s">
        <v>319</v>
      </c>
      <c r="D261" s="15">
        <v>42583</v>
      </c>
      <c r="E261" s="19" t="s">
        <v>116</v>
      </c>
      <c r="F261" s="7" t="s">
        <v>178</v>
      </c>
      <c r="G261" s="20" t="s">
        <v>187</v>
      </c>
      <c r="H261" s="37">
        <v>629900000</v>
      </c>
      <c r="I261" s="37">
        <f t="shared" si="8"/>
        <v>629900000</v>
      </c>
      <c r="J261" s="7" t="s">
        <v>31</v>
      </c>
      <c r="K261" s="5" t="s">
        <v>120</v>
      </c>
      <c r="L261" s="6" t="s">
        <v>101</v>
      </c>
    </row>
    <row r="262" spans="2:12" ht="51">
      <c r="B262" s="7" t="s">
        <v>143</v>
      </c>
      <c r="C262" s="14" t="s">
        <v>329</v>
      </c>
      <c r="D262" s="8">
        <v>42583</v>
      </c>
      <c r="E262" s="7" t="s">
        <v>113</v>
      </c>
      <c r="F262" s="7" t="s">
        <v>119</v>
      </c>
      <c r="G262" s="7" t="s">
        <v>114</v>
      </c>
      <c r="H262" s="37">
        <v>15000000</v>
      </c>
      <c r="I262" s="37">
        <f t="shared" si="8"/>
        <v>15000000</v>
      </c>
      <c r="J262" s="7" t="s">
        <v>31</v>
      </c>
      <c r="K262" s="5" t="s">
        <v>120</v>
      </c>
      <c r="L262" s="6" t="s">
        <v>101</v>
      </c>
    </row>
    <row r="263" spans="2:12" ht="63.75">
      <c r="B263" s="7">
        <v>56111700</v>
      </c>
      <c r="C263" s="14" t="s">
        <v>350</v>
      </c>
      <c r="D263" s="15">
        <v>42583</v>
      </c>
      <c r="E263" s="7" t="s">
        <v>29</v>
      </c>
      <c r="F263" s="17" t="s">
        <v>133</v>
      </c>
      <c r="G263" s="7" t="s">
        <v>114</v>
      </c>
      <c r="H263" s="37">
        <v>40800000</v>
      </c>
      <c r="I263" s="37">
        <f t="shared" si="8"/>
        <v>40800000</v>
      </c>
      <c r="J263" s="7" t="s">
        <v>31</v>
      </c>
      <c r="K263" s="5" t="s">
        <v>120</v>
      </c>
      <c r="L263" s="6" t="s">
        <v>191</v>
      </c>
    </row>
    <row r="264" spans="2:12" ht="63.75">
      <c r="B264" s="7" t="s">
        <v>181</v>
      </c>
      <c r="C264" s="14" t="s">
        <v>308</v>
      </c>
      <c r="D264" s="15">
        <v>42583</v>
      </c>
      <c r="E264" s="7" t="s">
        <v>125</v>
      </c>
      <c r="F264" s="7" t="s">
        <v>178</v>
      </c>
      <c r="G264" s="7" t="s">
        <v>114</v>
      </c>
      <c r="H264" s="37">
        <v>15000000</v>
      </c>
      <c r="I264" s="37">
        <f t="shared" si="8"/>
        <v>15000000</v>
      </c>
      <c r="J264" s="7" t="s">
        <v>31</v>
      </c>
      <c r="K264" s="5" t="s">
        <v>120</v>
      </c>
      <c r="L264" s="6" t="s">
        <v>60</v>
      </c>
    </row>
    <row r="265" spans="2:12" ht="224.25" customHeight="1">
      <c r="B265" s="7" t="s">
        <v>115</v>
      </c>
      <c r="C265" s="12" t="s">
        <v>323</v>
      </c>
      <c r="D265" s="8">
        <v>42583</v>
      </c>
      <c r="E265" s="7" t="s">
        <v>116</v>
      </c>
      <c r="F265" s="7" t="s">
        <v>117</v>
      </c>
      <c r="G265" s="7" t="s">
        <v>118</v>
      </c>
      <c r="H265" s="37">
        <f>5383393+2605572+21399056+18408419+2510408+77604095+1328704+11724665+17204256+842976+583994+2887746</f>
        <v>162483284</v>
      </c>
      <c r="I265" s="37">
        <f t="shared" si="8"/>
        <v>162483284</v>
      </c>
      <c r="J265" s="5" t="s">
        <v>31</v>
      </c>
      <c r="K265" s="5" t="s">
        <v>120</v>
      </c>
      <c r="L265" s="6" t="s">
        <v>205</v>
      </c>
    </row>
    <row r="266" spans="2:12" ht="63.75">
      <c r="B266" s="11">
        <v>49101601</v>
      </c>
      <c r="C266" s="16" t="s">
        <v>332</v>
      </c>
      <c r="D266" s="8">
        <v>42614</v>
      </c>
      <c r="E266" s="11" t="s">
        <v>125</v>
      </c>
      <c r="F266" s="7" t="s">
        <v>129</v>
      </c>
      <c r="G266" s="11" t="s">
        <v>132</v>
      </c>
      <c r="H266" s="37">
        <v>48900000</v>
      </c>
      <c r="I266" s="37">
        <f t="shared" si="8"/>
        <v>48900000</v>
      </c>
      <c r="J266" s="11" t="s">
        <v>31</v>
      </c>
      <c r="K266" s="5" t="s">
        <v>120</v>
      </c>
      <c r="L266" s="6" t="s">
        <v>201</v>
      </c>
    </row>
    <row r="267" spans="2:12" ht="80.25" customHeight="1">
      <c r="B267" s="7" t="s">
        <v>216</v>
      </c>
      <c r="C267" s="50" t="s">
        <v>294</v>
      </c>
      <c r="D267" s="8">
        <v>42675</v>
      </c>
      <c r="E267" s="7" t="s">
        <v>125</v>
      </c>
      <c r="F267" s="7" t="s">
        <v>117</v>
      </c>
      <c r="G267" s="7" t="s">
        <v>114</v>
      </c>
      <c r="H267" s="37">
        <v>8168000</v>
      </c>
      <c r="I267" s="37">
        <f t="shared" si="8"/>
        <v>8168000</v>
      </c>
      <c r="J267" s="7" t="s">
        <v>31</v>
      </c>
      <c r="K267" s="5" t="s">
        <v>120</v>
      </c>
      <c r="L267" s="6" t="s">
        <v>194</v>
      </c>
    </row>
    <row r="268" spans="2:13" ht="15">
      <c r="B268" s="24"/>
      <c r="C268" s="24"/>
      <c r="D268" s="24"/>
      <c r="E268" s="24"/>
      <c r="F268" s="24"/>
      <c r="G268" s="24"/>
      <c r="H268" s="32"/>
      <c r="I268" s="32"/>
      <c r="J268" s="24"/>
      <c r="K268" s="24"/>
      <c r="L268" s="24"/>
      <c r="M268" s="24"/>
    </row>
    <row r="269" spans="2:12" ht="15">
      <c r="B269" s="25" t="s">
        <v>159</v>
      </c>
      <c r="C269" s="24"/>
      <c r="D269" s="24"/>
      <c r="E269" s="24"/>
      <c r="F269" s="24"/>
      <c r="G269" s="24"/>
      <c r="H269" s="32"/>
      <c r="I269" s="32"/>
      <c r="J269" s="24"/>
      <c r="K269" s="24"/>
      <c r="L269" s="24"/>
    </row>
    <row r="270" spans="2:12" ht="63.75" customHeight="1">
      <c r="B270" s="4" t="s">
        <v>17</v>
      </c>
      <c r="C270" s="4" t="s">
        <v>214</v>
      </c>
      <c r="D270" s="76" t="s">
        <v>26</v>
      </c>
      <c r="E270" s="77"/>
      <c r="F270" s="24"/>
      <c r="G270" s="24"/>
      <c r="H270" s="32"/>
      <c r="I270" s="32"/>
      <c r="J270" s="27"/>
      <c r="K270" s="24"/>
      <c r="L270" s="24"/>
    </row>
    <row r="271" spans="2:12" ht="15">
      <c r="B271" s="24"/>
      <c r="C271" s="24"/>
      <c r="D271" s="24"/>
      <c r="E271" s="24"/>
      <c r="F271" s="24"/>
      <c r="G271" s="24"/>
      <c r="H271" s="32"/>
      <c r="I271" s="32"/>
      <c r="J271" s="24"/>
      <c r="K271" s="24"/>
      <c r="L271" s="24"/>
    </row>
    <row r="272" spans="2:12" ht="15">
      <c r="B272" s="24"/>
      <c r="C272" s="24"/>
      <c r="D272" s="24"/>
      <c r="E272" s="24"/>
      <c r="F272" s="24"/>
      <c r="G272" s="24"/>
      <c r="H272" s="32"/>
      <c r="I272" s="32"/>
      <c r="J272" s="24"/>
      <c r="K272" s="24"/>
      <c r="L272" s="24"/>
    </row>
    <row r="273" spans="2:12" ht="15.75" thickBot="1">
      <c r="B273" s="25" t="s">
        <v>160</v>
      </c>
      <c r="C273" s="24"/>
      <c r="D273" s="24"/>
      <c r="E273" s="24"/>
      <c r="F273" s="24"/>
      <c r="G273" s="24"/>
      <c r="H273" s="32"/>
      <c r="I273" s="32"/>
      <c r="J273" s="24"/>
      <c r="K273" s="24"/>
      <c r="L273" s="24"/>
    </row>
    <row r="274" spans="2:12" ht="42.75" customHeight="1" thickBot="1">
      <c r="B274" s="73" t="s">
        <v>180</v>
      </c>
      <c r="C274" s="74"/>
      <c r="D274" s="74"/>
      <c r="E274" s="74"/>
      <c r="F274" s="74"/>
      <c r="G274" s="74"/>
      <c r="H274" s="74"/>
      <c r="I274" s="74"/>
      <c r="J274" s="74"/>
      <c r="K274" s="74"/>
      <c r="L274" s="75"/>
    </row>
    <row r="275" spans="2:12" ht="15">
      <c r="B275" s="24"/>
      <c r="C275" s="24"/>
      <c r="D275" s="24"/>
      <c r="E275" s="24"/>
      <c r="F275" s="24"/>
      <c r="G275" s="24"/>
      <c r="H275" s="32"/>
      <c r="I275" s="32"/>
      <c r="J275" s="24"/>
      <c r="K275" s="24"/>
      <c r="L275" s="24"/>
    </row>
    <row r="276" spans="2:12" ht="15">
      <c r="B276" s="24"/>
      <c r="C276" s="24"/>
      <c r="D276" s="24"/>
      <c r="E276" s="24"/>
      <c r="F276" s="24"/>
      <c r="G276" s="24"/>
      <c r="H276" s="32"/>
      <c r="I276" s="32"/>
      <c r="J276" s="24"/>
      <c r="K276" s="24"/>
      <c r="L276" s="24"/>
    </row>
    <row r="277" spans="2:12" ht="15">
      <c r="B277" s="24"/>
      <c r="C277" s="24"/>
      <c r="D277" s="24"/>
      <c r="E277" s="24"/>
      <c r="F277" s="24"/>
      <c r="G277" s="24"/>
      <c r="H277" s="32"/>
      <c r="I277" s="32"/>
      <c r="J277" s="24"/>
      <c r="K277" s="24"/>
      <c r="L277" s="24"/>
    </row>
    <row r="278" spans="2:12" ht="15">
      <c r="B278" s="24"/>
      <c r="C278" s="24"/>
      <c r="D278" s="24"/>
      <c r="E278" s="24"/>
      <c r="F278" s="24"/>
      <c r="G278" s="24"/>
      <c r="H278" s="32"/>
      <c r="I278" s="32"/>
      <c r="J278" s="24"/>
      <c r="K278" s="24"/>
      <c r="L278" s="24"/>
    </row>
    <row r="279" spans="2:12" ht="15">
      <c r="B279" s="24"/>
      <c r="C279" s="24"/>
      <c r="D279" s="24"/>
      <c r="E279" s="24"/>
      <c r="F279" s="24"/>
      <c r="G279" s="24"/>
      <c r="H279" s="32"/>
      <c r="I279" s="32"/>
      <c r="J279" s="24"/>
      <c r="K279" s="24"/>
      <c r="L279" s="24"/>
    </row>
    <row r="280" spans="2:12" ht="15">
      <c r="B280" s="24"/>
      <c r="C280" s="24"/>
      <c r="D280" s="24"/>
      <c r="E280" s="24"/>
      <c r="F280" s="24"/>
      <c r="G280" s="24"/>
      <c r="H280" s="32"/>
      <c r="I280" s="32"/>
      <c r="J280" s="24"/>
      <c r="K280" s="24"/>
      <c r="L280" s="24"/>
    </row>
    <row r="281" spans="2:12" ht="15">
      <c r="B281" s="24"/>
      <c r="C281" s="24"/>
      <c r="D281" s="24"/>
      <c r="E281" s="24"/>
      <c r="F281" s="24"/>
      <c r="G281" s="24"/>
      <c r="H281" s="32"/>
      <c r="I281" s="32"/>
      <c r="J281" s="24"/>
      <c r="K281" s="24"/>
      <c r="L281" s="24"/>
    </row>
    <row r="282" spans="2:12" ht="15">
      <c r="B282" s="24"/>
      <c r="C282" s="24"/>
      <c r="D282" s="24"/>
      <c r="E282" s="24"/>
      <c r="F282" s="24"/>
      <c r="G282" s="24"/>
      <c r="H282" s="32"/>
      <c r="I282" s="32"/>
      <c r="J282" s="24"/>
      <c r="K282" s="24"/>
      <c r="L282" s="24"/>
    </row>
    <row r="283" spans="2:12" ht="15">
      <c r="B283" s="24"/>
      <c r="C283" s="24"/>
      <c r="D283" s="24"/>
      <c r="E283" s="24"/>
      <c r="F283" s="24"/>
      <c r="G283" s="24"/>
      <c r="H283" s="32"/>
      <c r="I283" s="32"/>
      <c r="J283" s="24"/>
      <c r="K283" s="24"/>
      <c r="L283" s="24"/>
    </row>
    <row r="284" spans="2:12" ht="15">
      <c r="B284" s="24"/>
      <c r="C284" s="24"/>
      <c r="D284" s="24"/>
      <c r="E284" s="24"/>
      <c r="F284" s="24"/>
      <c r="G284" s="24"/>
      <c r="H284" s="32"/>
      <c r="I284" s="32"/>
      <c r="J284" s="24"/>
      <c r="K284" s="24"/>
      <c r="L284" s="24"/>
    </row>
    <row r="285" spans="2:12" ht="15">
      <c r="B285" s="24"/>
      <c r="C285" s="24"/>
      <c r="D285" s="24"/>
      <c r="E285" s="24"/>
      <c r="F285" s="24"/>
      <c r="G285" s="24"/>
      <c r="H285" s="32"/>
      <c r="I285" s="32"/>
      <c r="J285" s="24"/>
      <c r="K285" s="24"/>
      <c r="L285" s="24"/>
    </row>
    <row r="286" spans="2:12" ht="15">
      <c r="B286" s="24"/>
      <c r="C286" s="24"/>
      <c r="D286" s="24"/>
      <c r="E286" s="24"/>
      <c r="F286" s="24"/>
      <c r="G286" s="24"/>
      <c r="H286" s="32"/>
      <c r="I286" s="32"/>
      <c r="J286" s="24"/>
      <c r="K286" s="24"/>
      <c r="L286" s="24"/>
    </row>
    <row r="287" spans="2:12" ht="15">
      <c r="B287" s="24"/>
      <c r="C287" s="24"/>
      <c r="D287" s="24"/>
      <c r="E287" s="24"/>
      <c r="F287" s="24"/>
      <c r="G287" s="24"/>
      <c r="H287" s="32"/>
      <c r="I287" s="32"/>
      <c r="J287" s="24"/>
      <c r="K287" s="24"/>
      <c r="L287" s="24"/>
    </row>
    <row r="288" spans="2:12" ht="15">
      <c r="B288" s="24"/>
      <c r="C288" s="24"/>
      <c r="D288" s="24"/>
      <c r="E288" s="24"/>
      <c r="F288" s="24"/>
      <c r="G288" s="24"/>
      <c r="H288" s="32"/>
      <c r="I288" s="32"/>
      <c r="J288" s="24"/>
      <c r="K288" s="24"/>
      <c r="L288" s="24"/>
    </row>
    <row r="289" spans="2:12" ht="15">
      <c r="B289" s="24"/>
      <c r="C289" s="24"/>
      <c r="D289" s="24"/>
      <c r="E289" s="24"/>
      <c r="F289" s="24"/>
      <c r="G289" s="24"/>
      <c r="H289" s="32"/>
      <c r="I289" s="32"/>
      <c r="J289" s="24"/>
      <c r="K289" s="24"/>
      <c r="L289" s="24"/>
    </row>
    <row r="290" spans="2:12" ht="15">
      <c r="B290" s="24"/>
      <c r="C290" s="24"/>
      <c r="D290" s="24"/>
      <c r="E290" s="24"/>
      <c r="F290" s="24"/>
      <c r="G290" s="24"/>
      <c r="H290" s="32"/>
      <c r="I290" s="32"/>
      <c r="J290" s="24"/>
      <c r="K290" s="24"/>
      <c r="L290" s="24"/>
    </row>
    <row r="291" spans="2:12" ht="15">
      <c r="B291" s="24"/>
      <c r="C291" s="24"/>
      <c r="D291" s="24"/>
      <c r="E291" s="24"/>
      <c r="F291" s="24"/>
      <c r="G291" s="24"/>
      <c r="H291" s="32"/>
      <c r="I291" s="32"/>
      <c r="J291" s="24"/>
      <c r="K291" s="24"/>
      <c r="L291" s="24"/>
    </row>
    <row r="292" spans="2:12" ht="15">
      <c r="B292" s="24"/>
      <c r="C292" s="24"/>
      <c r="D292" s="24"/>
      <c r="E292" s="24"/>
      <c r="F292" s="24"/>
      <c r="G292" s="24"/>
      <c r="H292" s="32"/>
      <c r="I292" s="32"/>
      <c r="J292" s="24"/>
      <c r="K292" s="24"/>
      <c r="L292" s="24"/>
    </row>
    <row r="293" spans="2:12" ht="15">
      <c r="B293" s="24"/>
      <c r="C293" s="24"/>
      <c r="D293" s="24"/>
      <c r="E293" s="24"/>
      <c r="F293" s="24"/>
      <c r="G293" s="24"/>
      <c r="H293" s="32"/>
      <c r="I293" s="32"/>
      <c r="J293" s="24"/>
      <c r="K293" s="24"/>
      <c r="L293" s="24"/>
    </row>
    <row r="294" spans="2:12" ht="15">
      <c r="B294" s="24"/>
      <c r="C294" s="24"/>
      <c r="D294" s="24"/>
      <c r="E294" s="24"/>
      <c r="F294" s="24"/>
      <c r="G294" s="24"/>
      <c r="H294" s="32"/>
      <c r="I294" s="32"/>
      <c r="J294" s="24"/>
      <c r="K294" s="24"/>
      <c r="L294" s="24"/>
    </row>
    <row r="295" spans="2:12" ht="15">
      <c r="B295" s="24"/>
      <c r="C295" s="24"/>
      <c r="D295" s="24"/>
      <c r="E295" s="24"/>
      <c r="F295" s="24"/>
      <c r="G295" s="24"/>
      <c r="H295" s="32"/>
      <c r="I295" s="32"/>
      <c r="J295" s="24"/>
      <c r="K295" s="24"/>
      <c r="L295" s="24"/>
    </row>
    <row r="296" spans="2:12" ht="15">
      <c r="B296" s="24"/>
      <c r="C296" s="24"/>
      <c r="D296" s="24"/>
      <c r="E296" s="24"/>
      <c r="F296" s="24"/>
      <c r="G296" s="24"/>
      <c r="H296" s="32"/>
      <c r="I296" s="32"/>
      <c r="J296" s="24"/>
      <c r="K296" s="24"/>
      <c r="L296" s="24"/>
    </row>
    <row r="297" spans="2:12" ht="15">
      <c r="B297" s="24"/>
      <c r="C297" s="24"/>
      <c r="D297" s="24"/>
      <c r="E297" s="24"/>
      <c r="F297" s="24"/>
      <c r="G297" s="24"/>
      <c r="H297" s="32"/>
      <c r="I297" s="32"/>
      <c r="J297" s="24"/>
      <c r="K297" s="24"/>
      <c r="L297" s="24"/>
    </row>
    <row r="298" spans="2:12" ht="15">
      <c r="B298" s="24"/>
      <c r="C298" s="24"/>
      <c r="D298" s="24"/>
      <c r="E298" s="24"/>
      <c r="F298" s="24"/>
      <c r="G298" s="24"/>
      <c r="H298" s="32"/>
      <c r="I298" s="32"/>
      <c r="J298" s="24"/>
      <c r="K298" s="24"/>
      <c r="L298" s="24"/>
    </row>
    <row r="299" spans="2:12" ht="15">
      <c r="B299" s="24"/>
      <c r="C299" s="24"/>
      <c r="D299" s="24"/>
      <c r="E299" s="24"/>
      <c r="F299" s="24"/>
      <c r="G299" s="24"/>
      <c r="H299" s="32"/>
      <c r="I299" s="32"/>
      <c r="J299" s="24"/>
      <c r="K299" s="24"/>
      <c r="L299" s="24"/>
    </row>
    <row r="300" spans="2:12" ht="15">
      <c r="B300" s="24"/>
      <c r="C300" s="24"/>
      <c r="D300" s="24"/>
      <c r="E300" s="24"/>
      <c r="F300" s="24"/>
      <c r="G300" s="24"/>
      <c r="H300" s="32"/>
      <c r="I300" s="32"/>
      <c r="J300" s="24"/>
      <c r="K300" s="24"/>
      <c r="L300" s="24"/>
    </row>
    <row r="301" spans="2:12" ht="15">
      <c r="B301" s="24"/>
      <c r="C301" s="24"/>
      <c r="D301" s="24"/>
      <c r="E301" s="24"/>
      <c r="F301" s="24"/>
      <c r="G301" s="24"/>
      <c r="H301" s="32"/>
      <c r="I301" s="32"/>
      <c r="J301" s="24"/>
      <c r="K301" s="24"/>
      <c r="L301" s="24"/>
    </row>
    <row r="302" spans="2:12" ht="15">
      <c r="B302" s="24"/>
      <c r="C302" s="24"/>
      <c r="D302" s="24"/>
      <c r="E302" s="24"/>
      <c r="F302" s="24"/>
      <c r="G302" s="24"/>
      <c r="H302" s="32"/>
      <c r="I302" s="32"/>
      <c r="J302" s="24"/>
      <c r="K302" s="24"/>
      <c r="L302" s="24"/>
    </row>
    <row r="303" spans="2:12" ht="15">
      <c r="B303" s="24"/>
      <c r="C303" s="24"/>
      <c r="D303" s="24"/>
      <c r="E303" s="24"/>
      <c r="F303" s="24"/>
      <c r="G303" s="24"/>
      <c r="H303" s="32"/>
      <c r="I303" s="32"/>
      <c r="J303" s="24"/>
      <c r="K303" s="24"/>
      <c r="L303" s="24"/>
    </row>
    <row r="304" spans="2:12" ht="15">
      <c r="B304" s="24"/>
      <c r="C304" s="24"/>
      <c r="D304" s="24"/>
      <c r="E304" s="24"/>
      <c r="F304" s="24"/>
      <c r="G304" s="24"/>
      <c r="H304" s="32"/>
      <c r="I304" s="32"/>
      <c r="J304" s="24"/>
      <c r="K304" s="24"/>
      <c r="L304" s="24"/>
    </row>
    <row r="305" spans="2:12" ht="15">
      <c r="B305" s="24"/>
      <c r="C305" s="24"/>
      <c r="D305" s="24"/>
      <c r="E305" s="24"/>
      <c r="F305" s="24"/>
      <c r="G305" s="24"/>
      <c r="H305" s="32"/>
      <c r="I305" s="32"/>
      <c r="J305" s="24"/>
      <c r="K305" s="24"/>
      <c r="L305" s="24"/>
    </row>
    <row r="306" spans="2:12" ht="15">
      <c r="B306" s="24"/>
      <c r="C306" s="24"/>
      <c r="D306" s="24"/>
      <c r="E306" s="24"/>
      <c r="F306" s="24"/>
      <c r="G306" s="24"/>
      <c r="H306" s="32"/>
      <c r="I306" s="32"/>
      <c r="J306" s="24"/>
      <c r="K306" s="24"/>
      <c r="L306" s="24"/>
    </row>
    <row r="307" spans="2:12" ht="15">
      <c r="B307" s="24"/>
      <c r="C307" s="24"/>
      <c r="D307" s="24"/>
      <c r="E307" s="24"/>
      <c r="F307" s="24"/>
      <c r="G307" s="24"/>
      <c r="H307" s="32"/>
      <c r="I307" s="32"/>
      <c r="J307" s="24"/>
      <c r="K307" s="24"/>
      <c r="L307" s="24"/>
    </row>
    <row r="308" spans="2:12" ht="15">
      <c r="B308" s="24"/>
      <c r="C308" s="24"/>
      <c r="D308" s="24"/>
      <c r="E308" s="24"/>
      <c r="F308" s="24"/>
      <c r="G308" s="24"/>
      <c r="H308" s="32"/>
      <c r="I308" s="32"/>
      <c r="J308" s="24"/>
      <c r="K308" s="24"/>
      <c r="L308" s="24"/>
    </row>
    <row r="309" spans="2:12" ht="15">
      <c r="B309" s="24"/>
      <c r="C309" s="24"/>
      <c r="D309" s="24"/>
      <c r="E309" s="24"/>
      <c r="F309" s="24"/>
      <c r="G309" s="24"/>
      <c r="H309" s="32"/>
      <c r="I309" s="32"/>
      <c r="J309" s="24"/>
      <c r="K309" s="24"/>
      <c r="L309" s="24"/>
    </row>
    <row r="310" spans="2:12" ht="15">
      <c r="B310" s="24"/>
      <c r="C310" s="24"/>
      <c r="D310" s="24"/>
      <c r="E310" s="24"/>
      <c r="F310" s="24"/>
      <c r="G310" s="24"/>
      <c r="H310" s="32"/>
      <c r="I310" s="32"/>
      <c r="J310" s="24"/>
      <c r="K310" s="24"/>
      <c r="L310" s="24"/>
    </row>
    <row r="311" spans="2:12" ht="15">
      <c r="B311" s="24"/>
      <c r="C311" s="24"/>
      <c r="D311" s="24"/>
      <c r="E311" s="24"/>
      <c r="F311" s="24"/>
      <c r="G311" s="24"/>
      <c r="H311" s="32"/>
      <c r="I311" s="32"/>
      <c r="J311" s="24"/>
      <c r="K311" s="24"/>
      <c r="L311" s="24"/>
    </row>
    <row r="312" spans="2:12" ht="15">
      <c r="B312" s="24"/>
      <c r="C312" s="24"/>
      <c r="D312" s="24"/>
      <c r="E312" s="24"/>
      <c r="F312" s="24"/>
      <c r="G312" s="24"/>
      <c r="H312" s="32"/>
      <c r="I312" s="32"/>
      <c r="J312" s="24"/>
      <c r="K312" s="24"/>
      <c r="L312" s="24"/>
    </row>
    <row r="313" spans="2:12" ht="15">
      <c r="B313" s="24"/>
      <c r="C313" s="24"/>
      <c r="D313" s="24"/>
      <c r="E313" s="24"/>
      <c r="F313" s="24"/>
      <c r="G313" s="24"/>
      <c r="H313" s="32"/>
      <c r="I313" s="32"/>
      <c r="J313" s="24"/>
      <c r="K313" s="24"/>
      <c r="L313" s="24"/>
    </row>
    <row r="314" spans="2:12" ht="15">
      <c r="B314" s="24"/>
      <c r="C314" s="24"/>
      <c r="D314" s="24"/>
      <c r="E314" s="24"/>
      <c r="F314" s="24"/>
      <c r="G314" s="24"/>
      <c r="H314" s="32"/>
      <c r="I314" s="32"/>
      <c r="J314" s="24"/>
      <c r="K314" s="24"/>
      <c r="L314" s="24"/>
    </row>
    <row r="315" spans="2:12" ht="15">
      <c r="B315" s="24"/>
      <c r="C315" s="24"/>
      <c r="D315" s="24"/>
      <c r="E315" s="24"/>
      <c r="F315" s="24"/>
      <c r="G315" s="24"/>
      <c r="H315" s="32"/>
      <c r="I315" s="32"/>
      <c r="J315" s="24"/>
      <c r="K315" s="24"/>
      <c r="L315" s="24"/>
    </row>
    <row r="316" spans="2:12" ht="15">
      <c r="B316" s="24"/>
      <c r="C316" s="24"/>
      <c r="D316" s="24"/>
      <c r="E316" s="24"/>
      <c r="F316" s="24"/>
      <c r="G316" s="24"/>
      <c r="H316" s="32"/>
      <c r="I316" s="32"/>
      <c r="J316" s="24"/>
      <c r="K316" s="24"/>
      <c r="L316" s="24"/>
    </row>
    <row r="317" spans="2:12" ht="15">
      <c r="B317" s="24"/>
      <c r="C317" s="24"/>
      <c r="D317" s="24"/>
      <c r="E317" s="24"/>
      <c r="F317" s="24"/>
      <c r="G317" s="24"/>
      <c r="H317" s="32"/>
      <c r="I317" s="32"/>
      <c r="J317" s="24"/>
      <c r="K317" s="24"/>
      <c r="L317" s="24"/>
    </row>
    <row r="318" spans="2:12" ht="15">
      <c r="B318" s="24"/>
      <c r="C318" s="24"/>
      <c r="D318" s="24"/>
      <c r="E318" s="24"/>
      <c r="F318" s="24"/>
      <c r="G318" s="24"/>
      <c r="H318" s="32"/>
      <c r="I318" s="32"/>
      <c r="J318" s="24"/>
      <c r="K318" s="24"/>
      <c r="L318" s="24"/>
    </row>
    <row r="319" spans="2:12" ht="15">
      <c r="B319" s="24"/>
      <c r="C319" s="24"/>
      <c r="D319" s="24"/>
      <c r="E319" s="24"/>
      <c r="F319" s="24"/>
      <c r="G319" s="24"/>
      <c r="H319" s="32"/>
      <c r="I319" s="32"/>
      <c r="J319" s="24"/>
      <c r="K319" s="24"/>
      <c r="L319" s="24"/>
    </row>
  </sheetData>
  <sheetProtection password="DA98" sheet="1" autoFilter="0"/>
  <autoFilter ref="B19:L267"/>
  <mergeCells count="25">
    <mergeCell ref="E10:L10"/>
    <mergeCell ref="B10:D10"/>
    <mergeCell ref="B11:D11"/>
    <mergeCell ref="B12:D12"/>
    <mergeCell ref="B13:D13"/>
    <mergeCell ref="B16:D16"/>
    <mergeCell ref="E16:L16"/>
    <mergeCell ref="B2:L3"/>
    <mergeCell ref="E6:L6"/>
    <mergeCell ref="E7:L7"/>
    <mergeCell ref="E8:L8"/>
    <mergeCell ref="E9:L9"/>
    <mergeCell ref="B6:D6"/>
    <mergeCell ref="B7:D7"/>
    <mergeCell ref="B8:D8"/>
    <mergeCell ref="B9:D9"/>
    <mergeCell ref="B274:L274"/>
    <mergeCell ref="D270:E270"/>
    <mergeCell ref="E11:L11"/>
    <mergeCell ref="E12:L12"/>
    <mergeCell ref="E13:L13"/>
    <mergeCell ref="E14:L14"/>
    <mergeCell ref="B15:D15"/>
    <mergeCell ref="E15:L15"/>
    <mergeCell ref="B14:D14"/>
  </mergeCells>
  <printOptions horizontalCentered="1"/>
  <pageMargins left="0.4330708661417323" right="0.4330708661417323" top="0.9448818897637796" bottom="0.7480314960629921" header="0.31496062992125984" footer="0.31496062992125984"/>
  <pageSetup fitToHeight="21" fitToWidth="1" horizontalDpi="600" verticalDpi="600" orientation="landscape" paperSize="14" scale="55" r:id="rId3"/>
  <headerFooter>
    <oddHeader>&amp;L&amp;G&amp;C&amp;"-,Negrita"&amp;22PLAN ANUAL DE ADQUISICIONES&amp;RVersión: 01
09/12/2013
&amp;P de &amp;N</oddHeader>
    <oddFooter xml:space="preserve">&amp;LProceso: Gestión de Compras y Adquisiciones&amp;RCódigo: GCA-F-022  </oddFooter>
  </headerFooter>
  <rowBreaks count="17" manualBreakCount="17">
    <brk id="38" min="1" max="11" man="1"/>
    <brk id="69" min="1" max="11" man="1"/>
    <brk id="82" min="1" max="11" man="1"/>
    <brk id="95" min="1" max="11" man="1"/>
    <brk id="111" min="1" max="11" man="1"/>
    <brk id="124" min="1" max="11" man="1"/>
    <brk id="135" min="1" max="11" man="1"/>
    <brk id="146" min="1" max="11" man="1"/>
    <brk id="171" max="255" man="1"/>
    <brk id="181" min="1" max="11" man="1"/>
    <brk id="189" min="1" max="11" man="1"/>
    <brk id="198" min="1" max="11" man="1"/>
    <brk id="206" min="1" max="11" man="1"/>
    <brk id="215" min="1" max="11" man="1"/>
    <brk id="231" min="1" max="11" man="1"/>
    <brk id="245" min="1" max="11" man="1"/>
    <brk id="260" min="1" max="11"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SIERRA HERRERA</dc:creator>
  <cp:keywords/>
  <dc:description/>
  <cp:lastModifiedBy>SEBASTIAN ZULUAGA CASTILLO</cp:lastModifiedBy>
  <cp:lastPrinted>2016-06-14T21:48:41Z</cp:lastPrinted>
  <dcterms:created xsi:type="dcterms:W3CDTF">2016-01-28T15:44:39Z</dcterms:created>
  <dcterms:modified xsi:type="dcterms:W3CDTF">2016-06-28T20:54:31Z</dcterms:modified>
  <cp:category/>
  <cp:version/>
  <cp:contentType/>
  <cp:contentStatus/>
</cp:coreProperties>
</file>